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4t mandat CES\04 PUBLICACIONS\01 MEMÒRIA\2021\6. Capítols maquetats i excels OK\"/>
    </mc:Choice>
  </mc:AlternateContent>
  <xr:revisionPtr revIDLastSave="0" documentId="13_ncr:1_{8EF56895-4B01-40DE-8306-E60B7B69305E}" xr6:coauthVersionLast="45" xr6:coauthVersionMax="47" xr10:uidLastSave="{00000000-0000-0000-0000-000000000000}"/>
  <bookViews>
    <workbookView xWindow="-120" yWindow="-120" windowWidth="21840" windowHeight="13140" tabRatio="767" firstSheet="1" activeTab="19" xr2:uid="{00000000-000D-0000-FFFF-FFFF00000000}"/>
  </bookViews>
  <sheets>
    <sheet name="Índex de taules i requadres" sheetId="1" r:id="rId1"/>
    <sheet name="Q1" sheetId="2" r:id="rId2"/>
    <sheet name="Q2" sheetId="3" r:id="rId3"/>
    <sheet name="Q3" sheetId="4" r:id="rId4"/>
    <sheet name="Q4" sheetId="5" r:id="rId5"/>
    <sheet name="Q5" sheetId="6" r:id="rId6"/>
    <sheet name="Q6" sheetId="7" r:id="rId7"/>
    <sheet name="Q7" sheetId="8" r:id="rId8"/>
    <sheet name="Q8" sheetId="9" r:id="rId9"/>
    <sheet name="Q9" sheetId="10" r:id="rId10"/>
    <sheet name="Q10" sheetId="11" r:id="rId11"/>
    <sheet name="Q11" sheetId="12" r:id="rId12"/>
    <sheet name="Q12" sheetId="13" r:id="rId13"/>
    <sheet name="Q13" sheetId="14" r:id="rId14"/>
    <sheet name="Q14" sheetId="15" r:id="rId15"/>
    <sheet name="Q15" sheetId="16" r:id="rId16"/>
    <sheet name="Q16" sheetId="17" r:id="rId17"/>
    <sheet name="Q17" sheetId="18" r:id="rId18"/>
    <sheet name="Q18" sheetId="19" r:id="rId19"/>
    <sheet name="Q19" sheetId="20" r:id="rId20"/>
  </sheets>
  <definedNames>
    <definedName name="_ftn1" localSheetId="8">'Q8'!#REF!</definedName>
    <definedName name="_ftn2" localSheetId="3">'Q3'!#REF!</definedName>
    <definedName name="_ftnref1" localSheetId="8">'Q8'!#REF!</definedName>
    <definedName name="_ftnref2" localSheetId="3">'Q3'!#REF!</definedName>
  </definedNames>
  <calcPr calcId="18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 i="2" l="1"/>
  <c r="G7" i="2" s="1"/>
  <c r="D15" i="5"/>
  <c r="D4" i="5"/>
  <c r="D3" i="4"/>
  <c r="D4" i="3"/>
  <c r="C4" i="3"/>
  <c r="G4" i="2" l="1"/>
  <c r="G6" i="2"/>
  <c r="G8" i="2"/>
  <c r="D3" i="5"/>
  <c r="G5" i="2"/>
  <c r="F8" i="6"/>
  <c r="G6" i="6" s="1"/>
  <c r="G3" i="2" l="1"/>
  <c r="G7" i="6"/>
  <c r="G4" i="6"/>
  <c r="G5" i="6"/>
  <c r="G15" i="14" l="1"/>
  <c r="G14" i="14"/>
  <c r="G13" i="14"/>
  <c r="G12" i="14"/>
  <c r="G11" i="14"/>
  <c r="G10" i="14"/>
  <c r="G9" i="14"/>
  <c r="G8" i="14"/>
  <c r="G7" i="14"/>
  <c r="G6" i="14"/>
  <c r="G5" i="14"/>
  <c r="G4" i="14"/>
  <c r="G3" i="14"/>
  <c r="F15" i="14"/>
  <c r="F14" i="14"/>
  <c r="F13" i="14"/>
  <c r="F12" i="14"/>
  <c r="F11" i="14"/>
  <c r="F10" i="14"/>
  <c r="F9" i="14"/>
  <c r="F8" i="14"/>
  <c r="F7" i="14"/>
  <c r="F6" i="14"/>
  <c r="F5" i="14"/>
  <c r="F4" i="14"/>
  <c r="F3" i="14"/>
  <c r="E15" i="14"/>
  <c r="E14" i="14"/>
  <c r="E13" i="14"/>
  <c r="E12" i="14"/>
  <c r="E11" i="14"/>
  <c r="E10" i="14"/>
  <c r="E9" i="14"/>
  <c r="E8" i="14"/>
  <c r="E7" i="14"/>
  <c r="E6" i="14"/>
  <c r="E5" i="14"/>
  <c r="E4" i="14"/>
  <c r="D16" i="14"/>
  <c r="E3" i="14" s="1"/>
  <c r="B16" i="14"/>
  <c r="F16" i="14" s="1"/>
  <c r="G16" i="14" l="1"/>
  <c r="E16" i="14"/>
  <c r="F7" i="13"/>
  <c r="G6" i="13" s="1"/>
  <c r="G4" i="13" l="1"/>
  <c r="G5" i="13"/>
  <c r="G14" i="11"/>
  <c r="G13" i="11"/>
  <c r="G12" i="11"/>
  <c r="G11" i="11"/>
  <c r="G10" i="11"/>
  <c r="G9" i="11"/>
  <c r="G8" i="11"/>
  <c r="G7" i="11"/>
  <c r="G6" i="11"/>
  <c r="G5" i="11"/>
  <c r="G4" i="11"/>
  <c r="G3" i="11"/>
  <c r="F14" i="11"/>
  <c r="F13" i="11"/>
  <c r="F12" i="11"/>
  <c r="F11" i="11"/>
  <c r="F10" i="11"/>
  <c r="F9" i="11"/>
  <c r="F8" i="11"/>
  <c r="F7" i="11"/>
  <c r="F6" i="11"/>
  <c r="F5" i="11"/>
  <c r="F4" i="11"/>
  <c r="F3" i="11"/>
  <c r="D15" i="11"/>
  <c r="E13" i="11" s="1"/>
  <c r="C15" i="11"/>
  <c r="B15" i="11"/>
  <c r="G15" i="11" l="1"/>
  <c r="F15" i="11"/>
  <c r="G7" i="13"/>
  <c r="E7" i="11"/>
  <c r="E6" i="11"/>
  <c r="E8" i="11"/>
  <c r="E9" i="11"/>
  <c r="E14" i="11"/>
  <c r="E3" i="11"/>
  <c r="E11" i="11"/>
  <c r="E10" i="11"/>
  <c r="E4" i="11"/>
  <c r="E12" i="11"/>
  <c r="E5" i="11"/>
  <c r="O6" i="9"/>
  <c r="O5" i="9"/>
  <c r="O4" i="9"/>
  <c r="M6" i="9"/>
  <c r="M5" i="9"/>
  <c r="M4" i="9"/>
  <c r="J7" i="9"/>
  <c r="K6" i="9" s="1"/>
  <c r="G19" i="8"/>
  <c r="G18" i="8"/>
  <c r="G17" i="8"/>
  <c r="G16" i="8"/>
  <c r="G15" i="8"/>
  <c r="G14" i="8"/>
  <c r="G13" i="8"/>
  <c r="G12" i="8"/>
  <c r="G11" i="8"/>
  <c r="G10" i="8"/>
  <c r="G9" i="8"/>
  <c r="G8" i="8"/>
  <c r="G7" i="8"/>
  <c r="G6" i="8"/>
  <c r="G5" i="8"/>
  <c r="G4" i="8"/>
  <c r="G3" i="8"/>
  <c r="F19" i="8"/>
  <c r="F18" i="8"/>
  <c r="F17" i="8"/>
  <c r="F16" i="8"/>
  <c r="F15" i="8"/>
  <c r="F14" i="8"/>
  <c r="F13" i="8"/>
  <c r="F12" i="8"/>
  <c r="F11" i="8"/>
  <c r="F10" i="8"/>
  <c r="F9" i="8"/>
  <c r="F8" i="8"/>
  <c r="F6" i="8"/>
  <c r="F5" i="8"/>
  <c r="F4" i="8"/>
  <c r="F3" i="8"/>
  <c r="D20" i="8"/>
  <c r="E15" i="8" s="1"/>
  <c r="C20" i="8"/>
  <c r="B20" i="8"/>
  <c r="B10" i="7"/>
  <c r="C7" i="7" s="1"/>
  <c r="D10" i="7"/>
  <c r="E9" i="7" s="1"/>
  <c r="F10" i="7"/>
  <c r="G4" i="7" s="1"/>
  <c r="C9" i="7" l="1"/>
  <c r="E7" i="7"/>
  <c r="E4" i="7"/>
  <c r="E5" i="7"/>
  <c r="E6" i="7"/>
  <c r="E8" i="7"/>
  <c r="C4" i="7"/>
  <c r="M7" i="9"/>
  <c r="C5" i="7"/>
  <c r="C6" i="7"/>
  <c r="E8" i="8"/>
  <c r="E5" i="8"/>
  <c r="G7" i="7"/>
  <c r="E15" i="11"/>
  <c r="E4" i="8"/>
  <c r="E9" i="8"/>
  <c r="E12" i="8"/>
  <c r="E13" i="8"/>
  <c r="E16" i="8"/>
  <c r="E17" i="8"/>
  <c r="E18" i="8"/>
  <c r="E10" i="8"/>
  <c r="E3" i="8"/>
  <c r="E11" i="8"/>
  <c r="E19" i="8"/>
  <c r="E6" i="8"/>
  <c r="E14" i="8"/>
  <c r="E7" i="8"/>
  <c r="O7" i="9"/>
  <c r="K4" i="9"/>
  <c r="K5" i="9"/>
  <c r="G5" i="7"/>
  <c r="G6" i="7"/>
  <c r="G8" i="7"/>
  <c r="G9" i="7"/>
  <c r="G7" i="17"/>
  <c r="H6" i="17" s="1"/>
  <c r="E7" i="17"/>
  <c r="F4" i="17" s="1"/>
  <c r="C7" i="17"/>
  <c r="D4" i="17" s="1"/>
  <c r="G7" i="15"/>
  <c r="H6" i="15" s="1"/>
  <c r="E7" i="15"/>
  <c r="F6" i="15" s="1"/>
  <c r="C7" i="15"/>
  <c r="D6" i="15" s="1"/>
  <c r="D8" i="6"/>
  <c r="E6" i="6" s="1"/>
  <c r="B8" i="6"/>
  <c r="C5" i="6" s="1"/>
  <c r="D3" i="2"/>
  <c r="B3" i="2"/>
  <c r="C6" i="2" s="1"/>
  <c r="E7" i="2" l="1"/>
  <c r="E4" i="2"/>
  <c r="E10" i="7"/>
  <c r="F5" i="15"/>
  <c r="F7" i="15" s="1"/>
  <c r="H4" i="17"/>
  <c r="G10" i="7"/>
  <c r="E6" i="2"/>
  <c r="C10" i="7"/>
  <c r="E5" i="6"/>
  <c r="H5" i="17"/>
  <c r="F6" i="17"/>
  <c r="H5" i="15"/>
  <c r="H7" i="15" s="1"/>
  <c r="E20" i="8"/>
  <c r="K7" i="9"/>
  <c r="D5" i="17"/>
  <c r="C5" i="2"/>
  <c r="E4" i="6"/>
  <c r="C4" i="6"/>
  <c r="E5" i="2"/>
  <c r="D6" i="17"/>
  <c r="C7" i="6"/>
  <c r="C7" i="2"/>
  <c r="E8" i="2"/>
  <c r="C6" i="6"/>
  <c r="E7" i="6"/>
  <c r="D5" i="15"/>
  <c r="D7" i="15" s="1"/>
  <c r="F5" i="17"/>
  <c r="C4" i="2"/>
  <c r="C8" i="2"/>
  <c r="D7" i="17" l="1"/>
  <c r="E3" i="2"/>
  <c r="F7" i="17"/>
</calcChain>
</file>

<file path=xl/sharedStrings.xml><?xml version="1.0" encoding="utf-8"?>
<sst xmlns="http://schemas.openxmlformats.org/spreadsheetml/2006/main" count="335" uniqueCount="203">
  <si>
    <t>Índex de quadres i gràfics. II.3. Polítiques actives d'ocupació</t>
  </si>
  <si>
    <t>Quadre II-3.1.</t>
  </si>
  <si>
    <t xml:space="preserve">Quadre II-3.2. </t>
  </si>
  <si>
    <t xml:space="preserve">Quadre II-3.3. </t>
  </si>
  <si>
    <t xml:space="preserve">Quadre II-3.4. </t>
  </si>
  <si>
    <t>Quadre II-3.5.</t>
  </si>
  <si>
    <t xml:space="preserve">Quadre II-3.6. </t>
  </si>
  <si>
    <t>Quadre II-3.7.</t>
  </si>
  <si>
    <t xml:space="preserve">Quadre II-3.8. </t>
  </si>
  <si>
    <t xml:space="preserve">Quadre II-3.9. </t>
  </si>
  <si>
    <t xml:space="preserve">Quadre II-3.10. </t>
  </si>
  <si>
    <t xml:space="preserve">Quadre II-3.11 . </t>
  </si>
  <si>
    <t xml:space="preserve">Quadre II-3.12. </t>
  </si>
  <si>
    <t>Quadre II-3.13.</t>
  </si>
  <si>
    <t xml:space="preserve">Quadre II-3.14. </t>
  </si>
  <si>
    <t xml:space="preserve">Quadre II-3.15. </t>
  </si>
  <si>
    <t>Quadre II-3.16.</t>
  </si>
  <si>
    <t>Quadre II-3.17.</t>
  </si>
  <si>
    <t xml:space="preserve">Quadre II-3.18. </t>
  </si>
  <si>
    <t xml:space="preserve">Quadre II-3.19. </t>
  </si>
  <si>
    <t>%</t>
  </si>
  <si>
    <t>Total</t>
  </si>
  <si>
    <t>Intermediació laboral</t>
  </si>
  <si>
    <t>Orientació laboral</t>
  </si>
  <si>
    <t>Formació professional per a l'ocupació</t>
  </si>
  <si>
    <t>Foment i creació d'ocupació</t>
  </si>
  <si>
    <t>Suport a l'emprenedoria i el teixit empresarial (2010)</t>
  </si>
  <si>
    <t>Atenció i valoració de la idoneïtat en relació amb alguna oferta registrada en el SOIB</t>
  </si>
  <si>
    <t>Ofertes preseleccionades derivades a empreses per completar la selecció</t>
  </si>
  <si>
    <t>Persones demandants d'ocupació ateses pel Servei d'Intermediació que han estat contractades en empreses privades</t>
  </si>
  <si>
    <t>[1]sd</t>
  </si>
  <si>
    <t>Persones demandants d'ocupació ateses pel servei d'intermediació que han estat contractades en programes d'ocupació de les administracions públiques o en llocs de feina subvencionats</t>
  </si>
  <si>
    <t>1.042[2]</t>
  </si>
  <si>
    <t xml:space="preserve">Col·locacions </t>
  </si>
  <si>
    <t xml:space="preserve">[1] No es disposa d’aquesta informació, ja que el SEPE ha deshabilitat aquesta funció de la seva base de dades en el període 2019. </t>
  </si>
  <si>
    <t xml:space="preserve">[2] En ser provisionals les dades presentades el 2018, la dada que apareixia per al període 2018 era de 760 persones. En aquesta taula es presenta la dada definitiva de persones que van ser ateses en el servei i que finalment van ser contractades mitjançant programes d’ocupació a les administracions públiques o en llocs de feina subvencionats, que va ser de 1.042 persones. </t>
  </si>
  <si>
    <t>Oficines del SOIB</t>
  </si>
  <si>
    <t>Diagnòstic d'ocupabilitat</t>
  </si>
  <si>
    <t>Itineraris personalitzats per a l'ocupació</t>
  </si>
  <si>
    <t>Assessorament per a l'ocupació</t>
  </si>
  <si>
    <t>Acompanyament en l'itinerari</t>
  </si>
  <si>
    <t>Informació professional</t>
  </si>
  <si>
    <t>Informació i motivació per a l'autoocupació</t>
  </si>
  <si>
    <t xml:space="preserve">Persones aturades de llarga durada </t>
  </si>
  <si>
    <t>Entitats especialitzades en col·lectius vulnerables</t>
  </si>
  <si>
    <t>Orientació laboral i acompanyament a la inserció de les persones beneficiàries de la renda mínima d'inserció</t>
  </si>
  <si>
    <t>Programes i accions de formació per a persones desocupades</t>
  </si>
  <si>
    <t>Accions formatives per a treballadors ocupats</t>
  </si>
  <si>
    <t>Formació no finançada</t>
  </si>
  <si>
    <t>Acreditació de l'experiència laboral</t>
  </si>
  <si>
    <t>Accions formatives per a persones preferentment desocupades</t>
  </si>
  <si>
    <t>Programes específics per a col·lectius vulnerables</t>
  </si>
  <si>
    <t>Formació en competències transversals: idiomes i informàtica</t>
  </si>
  <si>
    <t xml:space="preserve">Formació dual </t>
  </si>
  <si>
    <t>Formació amb compromís de contractació</t>
  </si>
  <si>
    <t>Família professional</t>
  </si>
  <si>
    <t>Dona</t>
  </si>
  <si>
    <t>Home</t>
  </si>
  <si>
    <t>% T</t>
  </si>
  <si>
    <t>%D</t>
  </si>
  <si>
    <t>%H</t>
  </si>
  <si>
    <t>Activitats físiques i esportives</t>
  </si>
  <si>
    <t>Administració i gestió</t>
  </si>
  <si>
    <t>Agrària</t>
  </si>
  <si>
    <t>Arts gràfiques</t>
  </si>
  <si>
    <t>Comerç i màrqueting</t>
  </si>
  <si>
    <t>Edificació i obra civil</t>
  </si>
  <si>
    <t>Electricitat i electrònica</t>
  </si>
  <si>
    <t>Energia i aigua</t>
  </si>
  <si>
    <t>Formació complementària</t>
  </si>
  <si>
    <t>Hoteleria i turisme</t>
  </si>
  <si>
    <t>Imatge i so</t>
  </si>
  <si>
    <t>Imatge personal</t>
  </si>
  <si>
    <t>Informàtica i comunicacions</t>
  </si>
  <si>
    <t>Instal·lació i manteniment</t>
  </si>
  <si>
    <t>Sanitat</t>
  </si>
  <si>
    <t>Seguretat i medi ambient</t>
  </si>
  <si>
    <t>Serveis socioculturals i a la comunitat</t>
  </si>
  <si>
    <t>Transport i manteniment de vehicles</t>
  </si>
  <si>
    <t xml:space="preserve">Total </t>
  </si>
  <si>
    <t>Segregació</t>
  </si>
  <si>
    <t>Total alumnat</t>
  </si>
  <si>
    <t>Homes</t>
  </si>
  <si>
    <t>Dones</t>
  </si>
  <si>
    <t xml:space="preserve">Nombre </t>
  </si>
  <si>
    <t>Mixtes</t>
  </si>
  <si>
    <t>Feminitzades</t>
  </si>
  <si>
    <t>Masculinitzades</t>
  </si>
  <si>
    <t>16-19</t>
  </si>
  <si>
    <t>20-24</t>
  </si>
  <si>
    <t>25-29</t>
  </si>
  <si>
    <t>30-34</t>
  </si>
  <si>
    <t>35-44</t>
  </si>
  <si>
    <t>45-54</t>
  </si>
  <si>
    <t>&gt;=55</t>
  </si>
  <si>
    <t>Global</t>
  </si>
  <si>
    <t xml:space="preserve">% Total </t>
  </si>
  <si>
    <t>Fabricació mecànica</t>
  </si>
  <si>
    <t>Nombre</t>
  </si>
  <si>
    <t xml:space="preserve">Homes </t>
  </si>
  <si>
    <t xml:space="preserve">Dones </t>
  </si>
  <si>
    <t>% total</t>
  </si>
  <si>
    <t>% D</t>
  </si>
  <si>
    <t>% H</t>
  </si>
  <si>
    <t xml:space="preserve">Segregació </t>
  </si>
  <si>
    <t>N</t>
  </si>
  <si>
    <t>T</t>
  </si>
  <si>
    <t>H</t>
  </si>
  <si>
    <t>D</t>
  </si>
  <si>
    <t xml:space="preserve">Masculinitzades </t>
  </si>
  <si>
    <t>Persones</t>
  </si>
  <si>
    <t>Unitats de competència</t>
  </si>
  <si>
    <t>Total programes</t>
  </si>
  <si>
    <t>SOIB Tornam</t>
  </si>
  <si>
    <t>SOIB Dona</t>
  </si>
  <si>
    <t>Actuacions</t>
  </si>
  <si>
    <t>Jornades ICAPE</t>
  </si>
  <si>
    <t>Quadre II-3.6. Programes i accions de formació professional per a l'ocupació per a persones desocupades. Participants (2018-2020)</t>
  </si>
  <si>
    <t>Beques i incentius per a la tornada a la qualificació</t>
  </si>
  <si>
    <t>Tèxtil, confecció i pell</t>
  </si>
  <si>
    <t>Formació dual amb empreses i tercer sector</t>
  </si>
  <si>
    <t>Informàtica i comunicació</t>
  </si>
  <si>
    <t>SOIB Visibles i Reactiva</t>
  </si>
  <si>
    <t>SOIB Joves Qualificats i Reactiva</t>
  </si>
  <si>
    <t>Quadre II-3.1. Comparativa de les polítiques actives d’ocupació per programes a les Illes Balears (2018-2020)</t>
  </si>
  <si>
    <t>Quadre II-3.3. Evolució de la participació en les principals accions d'intermediació laboral a les Illes Balears (2018-2020)</t>
  </si>
  <si>
    <t>Quadre II-3.4. Principals accions d'orientació laboral a les Illes Balears (2018-2020)</t>
  </si>
  <si>
    <t>Comparativa de les polítiques actives d’ocupació per programes a les Illes Balears (2018-2020)</t>
  </si>
  <si>
    <t>Evolució de la participació en les principals accions d'intermediació laboral a les Illes Balears (2018-2020)</t>
  </si>
  <si>
    <t>Principals accions d'orientació laboral a les Illes Balears (2018-2020)</t>
  </si>
  <si>
    <t>Principals tipus de programes i accions de formació professional per a l'ocupació. Persones participants (2018-2020)</t>
  </si>
  <si>
    <t>Programes i accions de formació professional per a l'ocupació per a persones desocupades. Participants (2018-2020)</t>
  </si>
  <si>
    <t>Programes específics per a col·lectius vulnerables. Segregació per sexe en les famílies professionals. 2019-2020</t>
  </si>
  <si>
    <t>Memòria sobre l'economia, el treball i la societat de les Illes Balears 2021</t>
  </si>
  <si>
    <t xml:space="preserve">Programes mixtos de formació i ocupació </t>
  </si>
  <si>
    <t>Evolució dels pressuposts de les polítiques actives d’ocupació i despesa per persona aturada registrada (2018-2020)</t>
  </si>
  <si>
    <t>Accions formatives adreçades a persones preferentment desocupades. Participació global i per sexe en les famílies professionals (2020)</t>
  </si>
  <si>
    <t>Accions formatives adreçades a persones preferentment desocupades. Segregació per sexe en les famílies professionals (2019-2020)</t>
  </si>
  <si>
    <t>Accions formatives adreçades a persones desocupades (programa preferentment per a desocupats i col·lectius vulnerables). Taxa de cobertura per sexe i edat (2018-2020)</t>
  </si>
  <si>
    <t>Programes específics per a col·lectius vulnerables. Participació global i per sexe en les famílies professionals (2020)</t>
  </si>
  <si>
    <t>Formació dual. Participació en els diferents programes (2018-2020)</t>
  </si>
  <si>
    <t>Accions formatives adreçades a treballadors ocupats. Participació global i per sexe en les famílies professionals (2020)</t>
  </si>
  <si>
    <t>Accions formatives adreçades a persones ocupades. Segregació per sexe en les famílies professionals (2019-2020)</t>
  </si>
  <si>
    <t>Evolució de les persones i de les unitats de competència acreditades per l’IQPIB (2018-2020)</t>
  </si>
  <si>
    <t>Mesures directes de foment i creació d'ocupació (2018-2020)</t>
  </si>
  <si>
    <t>Actuacions en autoocupació i promoció de l’emprenedoria i l’economia social (2018-2020)</t>
  </si>
  <si>
    <t>Accions formatives autoritzades pel SOIB però no finançades per aquest. Participació global i per sexe en les famílies professionals (2020)</t>
  </si>
  <si>
    <t>Accions formatives autoritzades pel SOIB però no finançades per aquest. Segregació per sexe en les famílies professionals (2018-2020)</t>
  </si>
  <si>
    <t>Pressupost de les PAO</t>
  </si>
  <si>
    <t>Quadre II-3.2. Evolució dels pressuposts de les polítiques actives d'ocupació i despesa per persona aturada registrada (2018-2020)</t>
  </si>
  <si>
    <t>Despesa en en les PAO per persona aturada registrada en el SOIB</t>
  </si>
  <si>
    <t>Xarxa Eures (demandants d’ocupació que cerquen feina en un país estranger)</t>
  </si>
  <si>
    <t xml:space="preserve">Eures: suport en la cerca de feina a l'estranger </t>
  </si>
  <si>
    <t xml:space="preserve">Orientació integral de joves SOIB Jove i Programa Garantia Juvenil </t>
  </si>
  <si>
    <t xml:space="preserve">Sector específic d'hoteleria </t>
  </si>
  <si>
    <t xml:space="preserve">Itineraris integrals d'inserció per a l'ocupació de persones vulnerables </t>
  </si>
  <si>
    <t xml:space="preserve">    Itineraris integrals d'inserció per a l'ocupació de persones vulnerables: SOIB Joves </t>
  </si>
  <si>
    <t>Quadre II-3.5. Principals tipus de programes i accions de formació professional 
per a l'ocupació. Persones participants (2018-2020)</t>
  </si>
  <si>
    <r>
      <t xml:space="preserve">Font: Elaboració pròpia a partir de POU, L. (DIR.); ALEMANY, M. A.; CAPARRÓS, F.; RODRÍGUEZ, C.; SAMPOL, F. (2020). </t>
    </r>
    <r>
      <rPr>
        <sz val="8"/>
        <rFont val="Arial"/>
        <family val="2"/>
      </rPr>
      <t>Polítiques actives d’ocupació a les Illes Balears.</t>
    </r>
    <r>
      <rPr>
        <i/>
        <sz val="8"/>
        <rFont val="Arial"/>
        <family val="2"/>
        <charset val="1"/>
      </rPr>
      <t xml:space="preserve"> Conselleria de Model Econòmic, Turisme i Treball. Servei d’Ocupació de les Illes Balears. GOIB. Disponible a: </t>
    </r>
    <r>
      <rPr>
        <sz val="8"/>
        <rFont val="Arial"/>
        <family val="2"/>
      </rPr>
      <t>https://soib.es/informes-anuals-de-politiques-actives-docupacio/</t>
    </r>
    <r>
      <rPr>
        <i/>
        <sz val="8"/>
        <rFont val="Arial"/>
        <family val="2"/>
        <charset val="1"/>
      </rPr>
      <t xml:space="preserve"> (Accedit: 16 juny 2022)</t>
    </r>
  </si>
  <si>
    <r>
      <t xml:space="preserve">Font: Elaboració pròpia a partir de POU, L. (DIR.); ALEMANY, M. A.; CAPARRÓS, F.; RODRÍGUEZ, C.; SAMPOL, F. (2020). </t>
    </r>
    <r>
      <rPr>
        <sz val="8"/>
        <color rgb="FF000000"/>
        <rFont val="Arial"/>
        <family val="2"/>
      </rPr>
      <t>Polítiques actives d’ocupació a les Illes Balears</t>
    </r>
    <r>
      <rPr>
        <i/>
        <sz val="8"/>
        <color rgb="FF000000"/>
        <rFont val="Arial"/>
        <family val="2"/>
        <charset val="1"/>
      </rPr>
      <t xml:space="preserve">. Conselleria de Model Econòmic, Turisme i Treball. Servei d’Ocupació de les Illes Balears. GOIB. Disponible a: </t>
    </r>
    <r>
      <rPr>
        <sz val="8"/>
        <color rgb="FF000000"/>
        <rFont val="Arial"/>
        <family val="2"/>
      </rPr>
      <t xml:space="preserve">https://soib.es/informes-anuals-de-politiques-actives-docupacio/ </t>
    </r>
    <r>
      <rPr>
        <i/>
        <sz val="8"/>
        <color rgb="FF000000"/>
        <rFont val="Arial"/>
        <family val="2"/>
        <charset val="1"/>
      </rPr>
      <t>(Accedit: 16 juny 2022)</t>
    </r>
  </si>
  <si>
    <r>
      <t xml:space="preserve">Font: Elaboració pròpia a partir de POU, L. (DIR.); ALEMANY, M. A.; CAPARRÓS, F.; RODRÍGUEZ, C.; SAMPOL, F. (2020). </t>
    </r>
    <r>
      <rPr>
        <sz val="8"/>
        <color rgb="FF000000"/>
        <rFont val="Arial"/>
        <family val="2"/>
      </rPr>
      <t>Polítiques actives d’ocupació a les Illes Balears.</t>
    </r>
    <r>
      <rPr>
        <i/>
        <sz val="8"/>
        <color rgb="FF000000"/>
        <rFont val="Arial"/>
        <family val="2"/>
        <charset val="1"/>
      </rPr>
      <t xml:space="preserve"> Conselleria de Model Econòmic, Turisme i Treball. Servei d’Ocupació de les Illes Balears. GOIB. Disponible a: </t>
    </r>
    <r>
      <rPr>
        <sz val="8"/>
        <color rgb="FF000000"/>
        <rFont val="Arial"/>
        <family val="2"/>
      </rPr>
      <t xml:space="preserve">https://soib.es/informes-anuals-de-politiques-actives-docupacio/ </t>
    </r>
    <r>
      <rPr>
        <i/>
        <sz val="8"/>
        <color rgb="FF000000"/>
        <rFont val="Arial"/>
        <family val="2"/>
        <charset val="1"/>
      </rPr>
      <t>(Accedit: 16 juny 2022)</t>
    </r>
  </si>
  <si>
    <r>
      <t xml:space="preserve">Font: Elaboració pròpia a partir de POU, L. (DIR.); ALEMANY, M. A.; CAPARRÓS, F.; RODRÍGUEZ, C.; SAMPOL, F. (2020). </t>
    </r>
    <r>
      <rPr>
        <sz val="8"/>
        <color rgb="FF000000"/>
        <rFont val="Arial"/>
        <family val="2"/>
      </rPr>
      <t xml:space="preserve">Polítiques actives d’ocupació a les Illes Balears. </t>
    </r>
    <r>
      <rPr>
        <i/>
        <sz val="8"/>
        <color rgb="FF000000"/>
        <rFont val="Arial"/>
        <family val="2"/>
        <charset val="1"/>
      </rPr>
      <t xml:space="preserve">Conselleria de Model Econòmic, Turisme i Treball. Servei d’Ocupació de les Illes Balears. GOIB. Disponible a: </t>
    </r>
    <r>
      <rPr>
        <sz val="8"/>
        <color rgb="FF000000"/>
        <rFont val="Arial"/>
        <family val="2"/>
      </rPr>
      <t xml:space="preserve">https://soib.es/informes-anuals-de-politiques-actives-docupacio/ </t>
    </r>
    <r>
      <rPr>
        <i/>
        <sz val="8"/>
        <color rgb="FF000000"/>
        <rFont val="Arial"/>
        <family val="2"/>
        <charset val="1"/>
      </rPr>
      <t>(Accedit: 16 juny 2022)</t>
    </r>
  </si>
  <si>
    <r>
      <t xml:space="preserve">Font: Elaboració pròpia a partir de POU, L. (DIR.); ALEMANY, M. A.; CAPARRÓS, F.; RODRÍGUEZ, C.; SAMPOL, F. (2020). </t>
    </r>
    <r>
      <rPr>
        <sz val="8"/>
        <color rgb="FF000000"/>
        <rFont val="Arial"/>
        <family val="2"/>
      </rPr>
      <t xml:space="preserve">Polítiques actives d’ocupació a les Illes Balears. </t>
    </r>
    <r>
      <rPr>
        <i/>
        <sz val="8"/>
        <color rgb="FF000000"/>
        <rFont val="Arial"/>
        <family val="2"/>
        <charset val="1"/>
      </rPr>
      <t>Conselleria de Model Econòmic, Turisme i Treball. Servei d’Ocupació de les Illes Balears. GOIB. Disponible a:</t>
    </r>
    <r>
      <rPr>
        <sz val="8"/>
        <color rgb="FF000000"/>
        <rFont val="Arial"/>
        <family val="2"/>
      </rPr>
      <t xml:space="preserve"> https://soib.es/informes-anuals-de-politiques-actives-docupacio/ </t>
    </r>
    <r>
      <rPr>
        <i/>
        <sz val="8"/>
        <color rgb="FF000000"/>
        <rFont val="Arial"/>
        <family val="2"/>
        <charset val="1"/>
      </rPr>
      <t>(Accedit: 16 juny 2022)</t>
    </r>
  </si>
  <si>
    <t>Quadre II-3.7. Accions formatives adreçades a persones preferentment desocupades. Participació global i 
per sexe en les famílies professionals (2020)</t>
  </si>
  <si>
    <t>Maritimopesquera</t>
  </si>
  <si>
    <t>Quadre II-3.8. Accions formatives adreçades a persones preferentment desocupades. Segregació per sexe 
en les famílies professionals (2019-2020)</t>
  </si>
  <si>
    <r>
      <t>Font: Elaboració pròpia a partir de POU, L. (DIR.); ALEMANY, M. A.; CAPARRÓS, F.; RODRÍGUEZ, C.; SAMPOL, F. (2020).</t>
    </r>
    <r>
      <rPr>
        <sz val="8"/>
        <color rgb="FF000000"/>
        <rFont val="Arial"/>
        <family val="2"/>
      </rPr>
      <t xml:space="preserve"> Polítiques actives d’ocupació a les Illes Balears.</t>
    </r>
    <r>
      <rPr>
        <i/>
        <sz val="8"/>
        <color rgb="FF000000"/>
        <rFont val="Arial"/>
        <family val="2"/>
      </rPr>
      <t xml:space="preserve"> Conselleria de Model Econòmic, Turisme i Treball. Servei d’Ocupació de les Illes Balears. GOIB. Disponible a: </t>
    </r>
    <r>
      <rPr>
        <sz val="8"/>
        <color rgb="FF000000"/>
        <rFont val="Arial"/>
        <family val="2"/>
      </rPr>
      <t>https://soib.es/informes-anuals-de-politiques-actives-docupacio/</t>
    </r>
    <r>
      <rPr>
        <i/>
        <sz val="8"/>
        <color rgb="FF000000"/>
        <rFont val="Arial"/>
        <family val="2"/>
      </rPr>
      <t xml:space="preserve"> (Accedit: 16 juny 2022), i de QUINTANA MURCI, E.; SALVÀ-MUT, F.; TUGORES-QUES, M. (2020). Polítiques actives d’ocupació. A </t>
    </r>
    <r>
      <rPr>
        <sz val="8"/>
        <color rgb="FF000000"/>
        <rFont val="Arial"/>
        <family val="2"/>
      </rPr>
      <t>Memòria del CES sobre l’economia, el treball i la societat de les Illes Balears 2020</t>
    </r>
    <r>
      <rPr>
        <i/>
        <sz val="8"/>
        <color rgb="FF000000"/>
        <rFont val="Arial"/>
        <family val="2"/>
      </rPr>
      <t xml:space="preserve">. Disponible a: </t>
    </r>
    <r>
      <rPr>
        <sz val="8"/>
        <color rgb="FF000000"/>
        <rFont val="Arial"/>
        <family val="2"/>
      </rPr>
      <t xml:space="preserve">http://www.caib.es/sites/ces/ca/l/memoria_socioeconomica_i_laboral/ </t>
    </r>
    <r>
      <rPr>
        <i/>
        <sz val="8"/>
        <color rgb="FF000000"/>
        <rFont val="Arial"/>
        <family val="2"/>
      </rPr>
      <t>(Accedit: 16 juny 2022)</t>
    </r>
  </si>
  <si>
    <t>Quadre II-3.9. Accions formatives adreçades a persones desocupades (programa preferentment per a desocupats i col·lectius vulnerables). Taxa de cobertura per sexe i edat (2018-2020)</t>
  </si>
  <si>
    <r>
      <t xml:space="preserve">Font: Elaboració propia a partir de POU, L. (DIR.); ALEMANY, M. A.; CAPARRÓS, F.; RODRÍGUEZ, C.; SAMPOL, F. (2020). </t>
    </r>
    <r>
      <rPr>
        <sz val="8"/>
        <color rgb="FF000000"/>
        <rFont val="Arial"/>
        <family val="2"/>
      </rPr>
      <t>Informe anual de formació professional per a l’ocupació 2020.</t>
    </r>
    <r>
      <rPr>
        <i/>
        <sz val="8"/>
        <color rgb="FF000000"/>
        <rFont val="Arial"/>
        <family val="2"/>
        <charset val="1"/>
      </rPr>
      <t xml:space="preserve"> Conselleria de Model Econòmic, Turisme i Treball. Servei d’Ocupació de les Illes Balears. GOIB. Disponible a: </t>
    </r>
    <r>
      <rPr>
        <sz val="8"/>
        <color rgb="FF000000"/>
        <rFont val="Arial"/>
        <family val="2"/>
      </rPr>
      <t>https://soib.es/informes-anuals-f-p-per-a-locupacio/</t>
    </r>
    <r>
      <rPr>
        <i/>
        <sz val="8"/>
        <color rgb="FF000000"/>
        <rFont val="Arial"/>
        <family val="2"/>
        <charset val="1"/>
      </rPr>
      <t xml:space="preserve"> (Accedit: 16 juny 2022)</t>
    </r>
  </si>
  <si>
    <t>Quadre II-3.10. Programes específics per a col·lectius vulnerables. Participació global i per sexe en les famílies professionals (2020)</t>
  </si>
  <si>
    <r>
      <t xml:space="preserve">Font: Elaboració pròpia a partir de  POU, L. (DIR.); ALEMANY, M. A.; CAPARRÓS, F.; RODRÍGUEZ, C.; SAMPOL, F. (2020). </t>
    </r>
    <r>
      <rPr>
        <sz val="8"/>
        <color rgb="FF000000"/>
        <rFont val="Arial"/>
        <family val="2"/>
      </rPr>
      <t>Informe anual de formació professional per a l’ocupació 2020</t>
    </r>
    <r>
      <rPr>
        <i/>
        <sz val="8"/>
        <color rgb="FF000000"/>
        <rFont val="Arial"/>
        <family val="2"/>
      </rPr>
      <t xml:space="preserve">. Conselleria de Model Econòmic, Turisme i Treball. Servei d’Ocupació de les Illes Balears. GOIB. Disponible a: </t>
    </r>
    <r>
      <rPr>
        <sz val="8"/>
        <color rgb="FF000000"/>
        <rFont val="Arial"/>
        <family val="2"/>
      </rPr>
      <t xml:space="preserve">https://soib.es/informes-anuals-f-p-per-a-locupacio/ </t>
    </r>
    <r>
      <rPr>
        <i/>
        <sz val="8"/>
        <color rgb="FF000000"/>
        <rFont val="Arial"/>
        <family val="2"/>
      </rPr>
      <t>(Accedit: 16 juny 2022)</t>
    </r>
  </si>
  <si>
    <t>Quadre II-3.11. Programes específics per a col·lectius vulnerables. Segregació per sexe en les famílies professionals (2019-2020)</t>
  </si>
  <si>
    <r>
      <t xml:space="preserve">Font: Elaboració pròpia a partir de QUINTANA MURCI, E.; SALVÀ-MUT, F.; TUGORES-QUES, M. (2020). Polítiques actives d’ocupació. A </t>
    </r>
    <r>
      <rPr>
        <sz val="8"/>
        <color rgb="FF000000"/>
        <rFont val="Arial"/>
        <family val="2"/>
      </rPr>
      <t>Memòria del CES sobre l’economia, el treball i la societat de les Illes Balears 2020</t>
    </r>
    <r>
      <rPr>
        <i/>
        <sz val="8"/>
        <color rgb="FF000000"/>
        <rFont val="Arial"/>
        <family val="2"/>
        <charset val="1"/>
      </rPr>
      <t xml:space="preserve">. Disponible a: </t>
    </r>
    <r>
      <rPr>
        <sz val="8"/>
        <color rgb="FF000000"/>
        <rFont val="Arial"/>
        <family val="2"/>
      </rPr>
      <t>http://www.caib.es/sites/ces/ca/l/memoria_socioeconomica_i_laboral/</t>
    </r>
    <r>
      <rPr>
        <i/>
        <sz val="8"/>
        <color rgb="FF000000"/>
        <rFont val="Arial"/>
        <family val="2"/>
        <charset val="1"/>
      </rPr>
      <t xml:space="preserve"> (Accedit: 16 juny 2022)</t>
    </r>
  </si>
  <si>
    <t>Quadre II-3.12. Formació dual. Participació en els diferents programes (2018-2020)</t>
  </si>
  <si>
    <t xml:space="preserve">Formació dual (autorització de formació associada a contractes de formació i aprenentatge) </t>
  </si>
  <si>
    <r>
      <t>Font: Elaboració pròpia a partir de POU, L. (DIR.); ALEMANY, M. A.; CAPARRÓS, F.; RODRÍGUEZ, C.; SAMPOL, F. (2020).</t>
    </r>
    <r>
      <rPr>
        <sz val="8"/>
        <color rgb="FF000000"/>
        <rFont val="Arial"/>
        <family val="2"/>
      </rPr>
      <t xml:space="preserve"> Polítiques actives d’ocupació a les Illes Balears.</t>
    </r>
    <r>
      <rPr>
        <i/>
        <sz val="8"/>
        <color rgb="FF000000"/>
        <rFont val="Arial"/>
        <family val="2"/>
      </rPr>
      <t xml:space="preserve"> Conselleria de Model Econòmic, Turisme i Treball. Servei d’Ocupació de les Illes Balears. GOIB. Disponible a: </t>
    </r>
    <r>
      <rPr>
        <sz val="8"/>
        <color rgb="FF000000"/>
        <rFont val="Arial"/>
        <family val="2"/>
      </rPr>
      <t xml:space="preserve">https://soib.es/informes-anuals-de-politiques-actives-docupacio/ </t>
    </r>
    <r>
      <rPr>
        <i/>
        <sz val="8"/>
        <color rgb="FF000000"/>
        <rFont val="Arial"/>
        <family val="2"/>
      </rPr>
      <t>(Accedit: 16 juny 2022)</t>
    </r>
  </si>
  <si>
    <t>Quadre II-3.13. Accions formatives adreçades al personal treballador ocupat. Participació global i per sexe en les famílies professionals (2020)</t>
  </si>
  <si>
    <r>
      <t xml:space="preserve">Font: Elaboració pròpia a partir de POU, L. (DIR.); ALEMANY, M. A.; CAPARRÓS, F.; RODRÍGUEZ, C.; SAMPOL, F. (2020). </t>
    </r>
    <r>
      <rPr>
        <sz val="8"/>
        <rFont val="Arial"/>
        <family val="2"/>
      </rPr>
      <t>Polítiques actives d’ocupació a les Illes Balears.</t>
    </r>
    <r>
      <rPr>
        <i/>
        <sz val="8"/>
        <rFont val="Arial"/>
        <family val="2"/>
      </rPr>
      <t xml:space="preserve"> Conselleria de Model Econòmic, Turisme i Treball. Servei d’Ocupació de les Illes Balears. GOIB. Disponible a: </t>
    </r>
    <r>
      <rPr>
        <sz val="8"/>
        <rFont val="Arial"/>
        <family val="2"/>
      </rPr>
      <t>https://soib.es/informes-anuals-de-politiques-actives-docupacio/</t>
    </r>
    <r>
      <rPr>
        <i/>
        <sz val="8"/>
        <rFont val="Arial"/>
        <family val="2"/>
      </rPr>
      <t xml:space="preserve"> (Accedit: 16 juny 2022)</t>
    </r>
  </si>
  <si>
    <t xml:space="preserve"> Quadre II-3.14. Accions formatives adreçades a persones ocupades. Segregació per sexe 
en les famílies professionals (2019-2020)</t>
  </si>
  <si>
    <r>
      <t xml:space="preserve">Font: Elaboració pròpia a partir de POU, L. (DIR.); ALEMANY, M. A.; CAPARRÓS, F.; RODRÍGUEZ, C.; SAMPOL, F. (2020). </t>
    </r>
    <r>
      <rPr>
        <sz val="8"/>
        <rFont val="Arial"/>
        <family val="2"/>
      </rPr>
      <t>Polítiques actives d’ocupació a les Illes Balears</t>
    </r>
    <r>
      <rPr>
        <i/>
        <sz val="8"/>
        <rFont val="Arial"/>
        <family val="2"/>
        <charset val="1"/>
      </rPr>
      <t xml:space="preserve">. Conselleria de Model Econòmic, Turisme i Treball. Servei d’Ocupació de les Illes Balears. GOIB. Disponible a: </t>
    </r>
    <r>
      <rPr>
        <sz val="8"/>
        <rFont val="Arial"/>
        <family val="2"/>
      </rPr>
      <t xml:space="preserve">https://soib.es/informes-anuals-de-politiques-actives-docupacio/ </t>
    </r>
    <r>
      <rPr>
        <i/>
        <sz val="8"/>
        <rFont val="Arial"/>
        <family val="2"/>
        <charset val="1"/>
      </rPr>
      <t xml:space="preserve">(Accedit: 16 juny 2022), i QUINTANA MURCI, E.; SALVÀ-MUT, F.; TUGORES-QUES, M. (2020). Polítiques actives d’ocupació. A </t>
    </r>
    <r>
      <rPr>
        <sz val="8"/>
        <rFont val="Arial"/>
        <family val="2"/>
      </rPr>
      <t>Memòria del CES sobre l’economia, el treball i la societat de les Illes Balears 2020</t>
    </r>
    <r>
      <rPr>
        <i/>
        <sz val="8"/>
        <rFont val="Arial"/>
        <family val="2"/>
        <charset val="1"/>
      </rPr>
      <t xml:space="preserve">. Disponible a: </t>
    </r>
    <r>
      <rPr>
        <sz val="8"/>
        <rFont val="Arial"/>
        <family val="2"/>
      </rPr>
      <t>http://www.caib.es/sites/ces/ca/l/memoria_socioeconomica_i_laboral/</t>
    </r>
    <r>
      <rPr>
        <i/>
        <sz val="8"/>
        <rFont val="Arial"/>
        <family val="2"/>
        <charset val="1"/>
      </rPr>
      <t xml:space="preserve"> (Accedit: 16 juny 2022)</t>
    </r>
  </si>
  <si>
    <t>Quadre II-3.15. Accions formatives autoritzades pel SOIB però no finançades per aquest. Participació global i per sexe en les famílies professionals (2020)</t>
  </si>
  <si>
    <t>% dones</t>
  </si>
  <si>
    <t>% homes</t>
  </si>
  <si>
    <t xml:space="preserve">% total </t>
  </si>
  <si>
    <r>
      <t>Font: Elaboració pròpia a partir de POU, L. (DIR.); ALEMANY, M. A.; CAPARRÓS, F.; RODRÍGUEZ, C.; SAMPOL, F. (2020).</t>
    </r>
    <r>
      <rPr>
        <sz val="8"/>
        <color rgb="FF000000"/>
        <rFont val="Arial"/>
        <family val="2"/>
      </rPr>
      <t xml:space="preserve"> Polítiques actives d’ocupació a les Illes Balears.</t>
    </r>
    <r>
      <rPr>
        <i/>
        <sz val="8"/>
        <color rgb="FF000000"/>
        <rFont val="Arial"/>
        <family val="2"/>
      </rPr>
      <t xml:space="preserve"> Conselleria de Model Econòmic, Turisme i Treball. Servei d’Ocupació de les Illes Balears. GOIB. Disponible a: </t>
    </r>
    <r>
      <rPr>
        <sz val="8"/>
        <color rgb="FF000000"/>
        <rFont val="Arial"/>
        <family val="2"/>
      </rPr>
      <t>https://soib.es/informes-anuals-de-politiques-actives-docupacio/</t>
    </r>
    <r>
      <rPr>
        <i/>
        <sz val="8"/>
        <color rgb="FF000000"/>
        <rFont val="Arial"/>
        <family val="2"/>
      </rPr>
      <t xml:space="preserve"> (Accedit: 16 juny 2022)</t>
    </r>
  </si>
  <si>
    <t>Quadre II-3.16. Accions formatives autoritzades pel SOIB però no finançades per aquest. Segregació per sexe 
en les famílies professionals (2019-2020)</t>
  </si>
  <si>
    <r>
      <t xml:space="preserve">Font: Elaboració pròpia a partir de POU, L. (DIR.); ALEMANY, M .A.; CAPARRÓS, F.; RODRÍGUEZ, C.; SAMPOL, F. (2020). </t>
    </r>
    <r>
      <rPr>
        <sz val="8"/>
        <color rgb="FF000000"/>
        <rFont val="Arial"/>
        <family val="2"/>
      </rPr>
      <t>Polítiques actives d’ocupació a les Illes Balears.</t>
    </r>
    <r>
      <rPr>
        <i/>
        <sz val="8"/>
        <color rgb="FF000000"/>
        <rFont val="Arial"/>
        <family val="2"/>
      </rPr>
      <t xml:space="preserve"> Conselleria de Model Econòmic, Turisme i Treball. Servei d’Ocupació de les Illes Balears. GOIB. Disponible a:</t>
    </r>
    <r>
      <rPr>
        <sz val="8"/>
        <color rgb="FF000000"/>
        <rFont val="Arial"/>
        <family val="2"/>
      </rPr>
      <t xml:space="preserve"> https://soib.es/informes-anuals-de-politiques-actives-docupacio/ </t>
    </r>
    <r>
      <rPr>
        <i/>
        <sz val="8"/>
        <color rgb="FF000000"/>
        <rFont val="Arial"/>
        <family val="2"/>
      </rPr>
      <t xml:space="preserve">(Accedit: 16 juny 2022), i QUINTANA MURCI, E.; SALVÀ-MUT, F.; TUGORES-QUES, M. (2020). Polítiques actives d’ocupació. A </t>
    </r>
    <r>
      <rPr>
        <sz val="8"/>
        <color rgb="FF000000"/>
        <rFont val="Arial"/>
        <family val="2"/>
      </rPr>
      <t>Memòria del CES sobre l’economia, el treball i la societat de les Illes Balears 2020</t>
    </r>
    <r>
      <rPr>
        <i/>
        <sz val="8"/>
        <color rgb="FF000000"/>
        <rFont val="Arial"/>
        <family val="2"/>
      </rPr>
      <t xml:space="preserve">. Disponible a: </t>
    </r>
    <r>
      <rPr>
        <sz val="8"/>
        <color rgb="FF000000"/>
        <rFont val="Arial"/>
        <family val="2"/>
      </rPr>
      <t xml:space="preserve">http://www.caib.es/sites/ces/ca/l/memoria_socioeconomica_i_laboral/ </t>
    </r>
    <r>
      <rPr>
        <i/>
        <sz val="8"/>
        <color rgb="FF000000"/>
        <rFont val="Arial"/>
        <family val="2"/>
      </rPr>
      <t>(Accedit: 16 juny 2022)</t>
    </r>
  </si>
  <si>
    <t>Quadre II-3.17. Evolució de les persones i de les unitats de competència acreditades pel l’IQPIB (2018-2020)</t>
  </si>
  <si>
    <r>
      <t>Font: Elaboració pròpia a partir de POU, L. (DIR.); ALEMANY, M. A.; CAPARRÓS, F.; RODRÍGUEZ, C.; SAMPOL, F. (2020).</t>
    </r>
    <r>
      <rPr>
        <sz val="8"/>
        <color rgb="FF000000"/>
        <rFont val="Arial"/>
        <family val="2"/>
      </rPr>
      <t xml:space="preserve"> Polítiques actives d’ocupació a les Illes Balears.</t>
    </r>
    <r>
      <rPr>
        <i/>
        <sz val="8"/>
        <color rgb="FF000000"/>
        <rFont val="Arial"/>
        <family val="2"/>
        <charset val="1"/>
      </rPr>
      <t xml:space="preserve"> Conselleria de Model Econòmic, Turisme i Treball. Servei d’Ocupació de les Illes Balears. GOIB. Disponible a: </t>
    </r>
    <r>
      <rPr>
        <sz val="8"/>
        <color rgb="FF000000"/>
        <rFont val="Arial"/>
        <family val="2"/>
      </rPr>
      <t>https://soib.es/informes-anuals-de-politiques-actives-docupacio/</t>
    </r>
    <r>
      <rPr>
        <i/>
        <sz val="8"/>
        <color rgb="FF000000"/>
        <rFont val="Arial"/>
        <family val="2"/>
        <charset val="1"/>
      </rPr>
      <t xml:space="preserve"> (Accedit: 16 juny 2022)</t>
    </r>
  </si>
  <si>
    <t>Quadre II-3.18. Mesures directes de foment i creació d'ocupació (2018-2020)</t>
  </si>
  <si>
    <t>Foment de l'ocupació de persones discapacitades en mercats protegits</t>
  </si>
  <si>
    <t>Foment de l'ocupació de persones discapacitades en mercats ordinaris</t>
  </si>
  <si>
    <t>Foment de l'ocupació de col·lectius prioritaris</t>
  </si>
  <si>
    <r>
      <t xml:space="preserve">Font: Elaboració pròpia a partir de POU, L. (DIR.); ALEMANY, M. A.; CAPARRÓS, F.; RODRÍGUEZ, C.; SAMPOL, F. (2020). </t>
    </r>
    <r>
      <rPr>
        <sz val="8"/>
        <color rgb="FF000000"/>
        <rFont val="Arial"/>
        <family val="2"/>
      </rPr>
      <t>Polítiques actives d’ocupació a les Illes Balears.</t>
    </r>
    <r>
      <rPr>
        <i/>
        <sz val="8"/>
        <color rgb="FF000000"/>
        <rFont val="Arial"/>
        <family val="2"/>
        <charset val="1"/>
      </rPr>
      <t xml:space="preserve"> Conselleria de Model Econòmic, Turisme i Treball. Servei d’Ocupació de les Illes Balears. GOIB. Disponible a: </t>
    </r>
    <r>
      <rPr>
        <sz val="8"/>
        <color rgb="FF000000"/>
        <rFont val="Arial"/>
        <family val="2"/>
      </rPr>
      <t>https://soib.es/informes-anuals-de-politiques-actives-docupacio/</t>
    </r>
    <r>
      <rPr>
        <i/>
        <sz val="8"/>
        <color rgb="FF000000"/>
        <rFont val="Arial"/>
        <family val="2"/>
        <charset val="1"/>
      </rPr>
      <t xml:space="preserve"> (Accedit: 16 juny 2022)</t>
    </r>
  </si>
  <si>
    <t>Quadre II-3.19. Actuacions en autoocupació i promoció de l’emprenedoria i l’economia social (2018-2020)</t>
  </si>
  <si>
    <t>Assessorament especialitzat en emprenedoria per part de l'IDI</t>
  </si>
  <si>
    <t>Informació per part del servei d'orientació del SOIB</t>
  </si>
  <si>
    <t>Validacions de plans d’empresa per part de l’IDI</t>
  </si>
  <si>
    <t>Ajuts de la DGT als autònoms per iniciar l'activitat emprenedora</t>
  </si>
  <si>
    <t xml:space="preserve">Ajuts de la DGT a la incorporació de socis en cooperatives/economia social </t>
  </si>
  <si>
    <t>Suport a empreses i autònoms per mantenir l'ocupació després de la COVID-19</t>
  </si>
  <si>
    <t>Ajudes per reiniciar l'activitat per compte propi després de la COVID-19</t>
  </si>
  <si>
    <r>
      <t xml:space="preserve">Font: Elaboració pròpia a partir de POU, L. (DIR.); ALEMANY, M. A.; CAPARRÓS, F.; RODRÍGUEZ, C.; SAMPOL, F. (2020). </t>
    </r>
    <r>
      <rPr>
        <sz val="8"/>
        <color rgb="FF000000"/>
        <rFont val="Arial"/>
        <family val="2"/>
      </rPr>
      <t>Polítiques actives d’ocupació a les Illes Balears</t>
    </r>
    <r>
      <rPr>
        <i/>
        <sz val="8"/>
        <color rgb="FF000000"/>
        <rFont val="Arial"/>
        <family val="2"/>
      </rPr>
      <t xml:space="preserve">. Conselleria de Model Econòmic, Turisme i Treball. Servei d’Ocupació de les Illes Balears. GOIB. Disponible a: </t>
    </r>
    <r>
      <rPr>
        <sz val="8"/>
        <color rgb="FF000000"/>
        <rFont val="Arial"/>
        <family val="2"/>
      </rPr>
      <t>https://soib.es/informes-anuals-de-politiques-actives-docupacio/</t>
    </r>
    <r>
      <rPr>
        <i/>
        <sz val="8"/>
        <color rgb="FF000000"/>
        <rFont val="Arial"/>
        <family val="2"/>
      </rPr>
      <t xml:space="preserve"> (Accedit: 16 juny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</si>
</sst>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25" x14ac:knownFonts="1">
    <font>
      <sz val="12"/>
      <color rgb="FF000000"/>
      <name val="Calibri"/>
      <family val="2"/>
      <charset val="1"/>
    </font>
    <font>
      <b/>
      <sz val="8"/>
      <color rgb="FFFFFFFF"/>
      <name val="Arial"/>
      <family val="2"/>
      <charset val="1"/>
    </font>
    <font>
      <u/>
      <sz val="11"/>
      <color rgb="FF0563C1"/>
      <name val="Calibri"/>
      <family val="2"/>
      <charset val="1"/>
    </font>
    <font>
      <sz val="8"/>
      <name val="Arial"/>
      <family val="2"/>
      <charset val="1"/>
    </font>
    <font>
      <b/>
      <sz val="8"/>
      <name val="Arial"/>
      <family val="2"/>
      <charset val="1"/>
    </font>
    <font>
      <sz val="8"/>
      <color rgb="FF000000"/>
      <name val="Arial"/>
      <family val="2"/>
      <charset val="1"/>
    </font>
    <font>
      <i/>
      <sz val="8"/>
      <name val="Arial"/>
      <family val="2"/>
      <charset val="1"/>
    </font>
    <font>
      <sz val="11"/>
      <color rgb="FF000000"/>
      <name val="Calibri"/>
      <family val="2"/>
      <charset val="1"/>
    </font>
    <font>
      <i/>
      <sz val="8"/>
      <color rgb="FF000000"/>
      <name val="Arial"/>
      <family val="2"/>
      <charset val="1"/>
    </font>
    <font>
      <b/>
      <sz val="8"/>
      <color rgb="FF000000"/>
      <name val="Arial"/>
      <family val="2"/>
      <charset val="1"/>
    </font>
    <font>
      <sz val="11"/>
      <color rgb="FF000000"/>
      <name val="Arial"/>
      <family val="2"/>
      <charset val="1"/>
    </font>
    <font>
      <i/>
      <sz val="11"/>
      <color rgb="FF000000"/>
      <name val="Arial"/>
      <family val="2"/>
      <charset val="1"/>
    </font>
    <font>
      <i/>
      <sz val="12"/>
      <color rgb="FF000000"/>
      <name val="Calibri"/>
      <family val="2"/>
      <charset val="1"/>
    </font>
    <font>
      <sz val="8"/>
      <color rgb="FF000000"/>
      <name val="Calibri"/>
      <family val="2"/>
      <charset val="1"/>
    </font>
    <font>
      <sz val="12"/>
      <color rgb="FF000000"/>
      <name val="Calibri"/>
      <family val="2"/>
      <charset val="1"/>
    </font>
    <font>
      <b/>
      <sz val="8"/>
      <color rgb="FF000000"/>
      <name val="Arial"/>
      <family val="2"/>
    </font>
    <font>
      <sz val="8"/>
      <color rgb="FF000000"/>
      <name val="Arial"/>
      <family val="2"/>
    </font>
    <font>
      <sz val="8"/>
      <name val="Arial"/>
      <family val="2"/>
    </font>
    <font>
      <i/>
      <sz val="8"/>
      <color rgb="FF000000"/>
      <name val="Arial"/>
      <family val="2"/>
    </font>
    <font>
      <b/>
      <sz val="8"/>
      <color rgb="FFFFFFFF"/>
      <name val="Arial"/>
      <family val="2"/>
    </font>
    <font>
      <i/>
      <sz val="8"/>
      <name val="Arial"/>
      <family val="2"/>
    </font>
    <font>
      <u/>
      <sz val="10"/>
      <color rgb="FF0563C1"/>
      <name val="Arial"/>
      <family val="2"/>
    </font>
    <font>
      <sz val="10"/>
      <color rgb="FF000000"/>
      <name val="Arial"/>
      <family val="2"/>
    </font>
    <font>
      <b/>
      <sz val="10"/>
      <color rgb="FF000000"/>
      <name val="Arial"/>
      <family val="2"/>
    </font>
    <font>
      <b/>
      <sz val="10"/>
      <color rgb="FFFFFFFF"/>
      <name val="Arial"/>
      <family val="2"/>
    </font>
  </fonts>
  <fills count="13">
    <fill>
      <patternFill patternType="none"/>
    </fill>
    <fill>
      <patternFill patternType="gray125"/>
    </fill>
    <fill>
      <patternFill patternType="solid">
        <fgColor rgb="FF808080"/>
        <bgColor rgb="FF7F7F7F"/>
      </patternFill>
    </fill>
    <fill>
      <patternFill patternType="solid">
        <fgColor rgb="FFC0C0C0"/>
        <bgColor rgb="FFCCCCFF"/>
      </patternFill>
    </fill>
    <fill>
      <patternFill patternType="solid">
        <fgColor rgb="FFFFCC00"/>
        <bgColor rgb="FFFFC000"/>
      </patternFill>
    </fill>
    <fill>
      <patternFill patternType="solid">
        <fgColor theme="0"/>
        <bgColor indexed="64"/>
      </patternFill>
    </fill>
    <fill>
      <patternFill patternType="solid">
        <fgColor theme="1" tint="0.499984740745262"/>
        <bgColor rgb="FF7F7F7F"/>
      </patternFill>
    </fill>
    <fill>
      <patternFill patternType="solid">
        <fgColor theme="0"/>
        <bgColor rgb="FF808080"/>
      </patternFill>
    </fill>
    <fill>
      <patternFill patternType="solid">
        <fgColor rgb="FFFFCC00"/>
        <bgColor rgb="FFFFCC00"/>
      </patternFill>
    </fill>
    <fill>
      <patternFill patternType="solid">
        <fgColor rgb="FFFFCC00"/>
        <bgColor rgb="FF7F7F7F"/>
      </patternFill>
    </fill>
    <fill>
      <patternFill patternType="solid">
        <fgColor theme="0"/>
        <bgColor rgb="FF7F7F7F"/>
      </patternFill>
    </fill>
    <fill>
      <patternFill patternType="solid">
        <fgColor rgb="FFFFCC00"/>
        <bgColor rgb="FF808080"/>
      </patternFill>
    </fill>
    <fill>
      <patternFill patternType="solid">
        <fgColor rgb="FFFFCC00"/>
        <bgColor indexed="64"/>
      </patternFill>
    </fill>
  </fills>
  <borders count="18">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medium">
        <color indexed="64"/>
      </bottom>
      <diagonal/>
    </border>
    <border>
      <left style="thin">
        <color auto="1"/>
      </left>
      <right style="thin">
        <color auto="1"/>
      </right>
      <top/>
      <bottom/>
      <diagonal/>
    </border>
    <border>
      <left style="thin">
        <color auto="1"/>
      </left>
      <right style="thin">
        <color auto="1"/>
      </right>
      <top style="medium">
        <color indexed="64"/>
      </top>
      <bottom/>
      <diagonal/>
    </border>
  </borders>
  <cellStyleXfs count="3">
    <xf numFmtId="0" fontId="0" fillId="0" borderId="0"/>
    <xf numFmtId="9" fontId="14" fillId="0" borderId="0" applyBorder="0" applyProtection="0"/>
    <xf numFmtId="0" fontId="2" fillId="0" borderId="0" applyBorder="0" applyProtection="0"/>
  </cellStyleXfs>
  <cellXfs count="196">
    <xf numFmtId="0" fontId="0" fillId="0" borderId="0" xfId="0"/>
    <xf numFmtId="0" fontId="3" fillId="0" borderId="1" xfId="0" applyFont="1" applyBorder="1"/>
    <xf numFmtId="0" fontId="4" fillId="3" borderId="1" xfId="0" applyFont="1" applyFill="1" applyBorder="1" applyAlignment="1"/>
    <xf numFmtId="3" fontId="4" fillId="3" borderId="1" xfId="0" applyNumberFormat="1" applyFont="1" applyFill="1" applyBorder="1"/>
    <xf numFmtId="0" fontId="4" fillId="3" borderId="1" xfId="0" applyFont="1" applyFill="1" applyBorder="1"/>
    <xf numFmtId="1" fontId="4" fillId="3" borderId="1" xfId="0" applyNumberFormat="1" applyFont="1" applyFill="1" applyBorder="1"/>
    <xf numFmtId="164" fontId="0" fillId="0" borderId="0" xfId="1" applyNumberFormat="1" applyFont="1" applyBorder="1" applyAlignment="1" applyProtection="1"/>
    <xf numFmtId="0" fontId="3" fillId="0" borderId="1" xfId="0" applyFont="1" applyBorder="1" applyAlignment="1"/>
    <xf numFmtId="3" fontId="5" fillId="0" borderId="1" xfId="0" applyNumberFormat="1" applyFont="1" applyBorder="1"/>
    <xf numFmtId="165" fontId="5" fillId="0" borderId="1" xfId="0" applyNumberFormat="1" applyFont="1" applyBorder="1"/>
    <xf numFmtId="0" fontId="7" fillId="0" borderId="0" xfId="0" applyFont="1"/>
    <xf numFmtId="0" fontId="8" fillId="0" borderId="0" xfId="0" applyFont="1" applyAlignment="1">
      <alignment horizontal="justify" vertical="center"/>
    </xf>
    <xf numFmtId="0" fontId="5" fillId="0" borderId="1" xfId="0" applyFont="1" applyBorder="1" applyAlignment="1">
      <alignment vertical="center"/>
    </xf>
    <xf numFmtId="3" fontId="5" fillId="0" borderId="1" xfId="0" applyNumberFormat="1" applyFont="1" applyBorder="1" applyAlignment="1">
      <alignment horizontal="right" vertical="center"/>
    </xf>
    <xf numFmtId="3" fontId="5" fillId="0" borderId="1" xfId="0" applyNumberFormat="1" applyFont="1" applyBorder="1" applyAlignment="1">
      <alignment vertical="center"/>
    </xf>
    <xf numFmtId="3" fontId="9" fillId="3" borderId="1" xfId="0" applyNumberFormat="1" applyFont="1" applyFill="1" applyBorder="1" applyAlignment="1">
      <alignment horizontal="right" vertical="center"/>
    </xf>
    <xf numFmtId="0" fontId="5" fillId="0" borderId="1" xfId="0" applyFont="1" applyBorder="1" applyAlignment="1">
      <alignment horizontal="right" vertical="center"/>
    </xf>
    <xf numFmtId="0" fontId="9" fillId="0" borderId="1" xfId="0" applyFont="1" applyBorder="1" applyAlignment="1">
      <alignment vertical="center"/>
    </xf>
    <xf numFmtId="3" fontId="9" fillId="0" borderId="1" xfId="0" applyNumberFormat="1" applyFont="1" applyBorder="1" applyAlignment="1">
      <alignment horizontal="right" vertical="center"/>
    </xf>
    <xf numFmtId="0" fontId="5" fillId="0" borderId="1" xfId="0" applyFont="1" applyBorder="1" applyAlignment="1">
      <alignment horizontal="left" vertical="center" indent="1"/>
    </xf>
    <xf numFmtId="0" fontId="5" fillId="4" borderId="1" xfId="0" applyFont="1" applyFill="1" applyBorder="1" applyAlignment="1">
      <alignment horizontal="center" vertical="center"/>
    </xf>
    <xf numFmtId="165" fontId="5" fillId="0" borderId="1" xfId="0" applyNumberFormat="1" applyFont="1" applyBorder="1" applyAlignment="1">
      <alignment horizontal="right" vertical="center"/>
    </xf>
    <xf numFmtId="0" fontId="9" fillId="3" borderId="1" xfId="0" applyFont="1" applyFill="1" applyBorder="1" applyAlignment="1">
      <alignment horizontal="right" vertical="center"/>
    </xf>
    <xf numFmtId="165" fontId="5" fillId="0" borderId="1" xfId="0" applyNumberFormat="1" applyFont="1" applyBorder="1"/>
    <xf numFmtId="3" fontId="5" fillId="0" borderId="1" xfId="0" applyNumberFormat="1" applyFont="1" applyBorder="1" applyAlignment="1">
      <alignment horizontal="right" vertical="center"/>
    </xf>
    <xf numFmtId="165" fontId="9" fillId="0" borderId="1" xfId="0" applyNumberFormat="1" applyFont="1" applyBorder="1"/>
    <xf numFmtId="0" fontId="0" fillId="0" borderId="0" xfId="0" applyBorder="1"/>
    <xf numFmtId="0" fontId="9" fillId="0" borderId="1" xfId="0" applyFont="1" applyBorder="1" applyAlignment="1">
      <alignment horizontal="left" vertical="center" indent="1"/>
    </xf>
    <xf numFmtId="0" fontId="9" fillId="0" borderId="1" xfId="0" applyFont="1" applyBorder="1" applyAlignment="1">
      <alignment horizontal="left" vertical="center"/>
    </xf>
    <xf numFmtId="0" fontId="9" fillId="0" borderId="1" xfId="0" applyFont="1" applyBorder="1" applyAlignment="1">
      <alignment horizontal="right" vertical="center"/>
    </xf>
    <xf numFmtId="0" fontId="5" fillId="0" borderId="0" xfId="0" applyFont="1" applyBorder="1" applyAlignment="1">
      <alignment vertical="center"/>
    </xf>
    <xf numFmtId="0" fontId="5" fillId="0" borderId="0" xfId="0" applyFont="1"/>
    <xf numFmtId="164" fontId="5" fillId="0" borderId="1" xfId="0" applyNumberFormat="1" applyFont="1" applyBorder="1" applyAlignment="1">
      <alignment horizontal="right" vertical="center" wrapText="1"/>
    </xf>
    <xf numFmtId="164" fontId="5" fillId="0" borderId="1" xfId="0" applyNumberFormat="1" applyFont="1" applyBorder="1" applyAlignment="1">
      <alignment horizontal="right" vertical="center"/>
    </xf>
    <xf numFmtId="0" fontId="11" fillId="0" borderId="0" xfId="0" applyFont="1" applyAlignment="1">
      <alignment vertical="center"/>
    </xf>
    <xf numFmtId="0" fontId="12" fillId="0" borderId="0" xfId="0" applyFont="1"/>
    <xf numFmtId="0" fontId="10" fillId="0" borderId="0" xfId="0" applyFont="1" applyAlignment="1">
      <alignment vertical="center"/>
    </xf>
    <xf numFmtId="0" fontId="13" fillId="0" borderId="0" xfId="0" applyFont="1" applyAlignment="1">
      <alignment wrapText="1"/>
    </xf>
    <xf numFmtId="0" fontId="0" fillId="0" borderId="0" xfId="0" applyAlignment="1">
      <alignment wrapText="1"/>
    </xf>
    <xf numFmtId="0" fontId="10" fillId="0" borderId="0" xfId="0" applyFont="1" applyAlignment="1">
      <alignment horizontal="justify" vertical="center"/>
    </xf>
    <xf numFmtId="0" fontId="6" fillId="0" borderId="0" xfId="0" applyFont="1" applyBorder="1" applyAlignment="1">
      <alignment wrapText="1"/>
    </xf>
    <xf numFmtId="0" fontId="13" fillId="0" borderId="0" xfId="0" applyFont="1"/>
    <xf numFmtId="0" fontId="5" fillId="0" borderId="1" xfId="0" applyFont="1" applyBorder="1"/>
    <xf numFmtId="0" fontId="9" fillId="0" borderId="1" xfId="0" applyFont="1" applyBorder="1"/>
    <xf numFmtId="3" fontId="9" fillId="0" borderId="1" xfId="0" applyNumberFormat="1" applyFont="1" applyBorder="1"/>
    <xf numFmtId="0" fontId="0" fillId="0" borderId="0" xfId="0" applyAlignment="1"/>
    <xf numFmtId="0" fontId="5" fillId="0" borderId="1" xfId="0" applyFont="1" applyBorder="1" applyAlignment="1">
      <alignment horizontal="justify" vertical="center" wrapText="1"/>
    </xf>
    <xf numFmtId="0" fontId="5" fillId="0" borderId="1" xfId="0" applyFont="1" applyBorder="1" applyAlignment="1">
      <alignment horizontal="right" vertical="center" wrapText="1"/>
    </xf>
    <xf numFmtId="3" fontId="5" fillId="0" borderId="1" xfId="0" applyNumberFormat="1" applyFont="1" applyBorder="1" applyAlignment="1">
      <alignment horizontal="right" vertical="center" wrapText="1"/>
    </xf>
    <xf numFmtId="0" fontId="7" fillId="0" borderId="0" xfId="0" applyFont="1" applyAlignment="1">
      <alignment vertical="center" wrapText="1"/>
    </xf>
    <xf numFmtId="0" fontId="10" fillId="0" borderId="0" xfId="0" applyFont="1" applyBorder="1" applyAlignment="1">
      <alignment horizontal="center" vertical="center"/>
    </xf>
    <xf numFmtId="0" fontId="5" fillId="4" borderId="3" xfId="0" applyFont="1" applyFill="1" applyBorder="1" applyAlignment="1">
      <alignment horizontal="center" vertical="center"/>
    </xf>
    <xf numFmtId="0" fontId="5" fillId="5" borderId="1" xfId="0" applyFont="1" applyFill="1" applyBorder="1" applyAlignment="1">
      <alignment horizontal="right" vertical="center"/>
    </xf>
    <xf numFmtId="3" fontId="5" fillId="5" borderId="1" xfId="0" applyNumberFormat="1" applyFont="1" applyFill="1" applyBorder="1" applyAlignment="1">
      <alignment horizontal="right" vertical="center"/>
    </xf>
    <xf numFmtId="165" fontId="5" fillId="5" borderId="1" xfId="0" applyNumberFormat="1" applyFont="1" applyFill="1" applyBorder="1" applyAlignment="1">
      <alignment horizontal="right" vertical="center"/>
    </xf>
    <xf numFmtId="0" fontId="15" fillId="0" borderId="1" xfId="0" applyFont="1" applyFill="1" applyBorder="1" applyAlignment="1">
      <alignment horizontal="right" vertical="center"/>
    </xf>
    <xf numFmtId="0" fontId="15" fillId="0" borderId="1" xfId="0" applyFont="1" applyBorder="1" applyAlignment="1">
      <alignment horizontal="right" vertical="center"/>
    </xf>
    <xf numFmtId="0" fontId="16" fillId="0" borderId="1" xfId="0" applyFont="1" applyBorder="1" applyAlignment="1">
      <alignment vertical="center"/>
    </xf>
    <xf numFmtId="165" fontId="0" fillId="0" borderId="0" xfId="0" applyNumberFormat="1"/>
    <xf numFmtId="0" fontId="16" fillId="0" borderId="1" xfId="0" applyFont="1" applyBorder="1"/>
    <xf numFmtId="165" fontId="16" fillId="0" borderId="1" xfId="0" applyNumberFormat="1" applyFont="1" applyBorder="1"/>
    <xf numFmtId="0" fontId="15" fillId="0" borderId="1" xfId="0" applyFont="1" applyBorder="1"/>
    <xf numFmtId="165" fontId="15" fillId="0" borderId="1" xfId="0" applyNumberFormat="1" applyFont="1" applyBorder="1"/>
    <xf numFmtId="0" fontId="0" fillId="0" borderId="0" xfId="0" applyBorder="1" applyAlignment="1"/>
    <xf numFmtId="1" fontId="5" fillId="0" borderId="1" xfId="0" applyNumberFormat="1" applyFont="1" applyBorder="1"/>
    <xf numFmtId="3" fontId="15" fillId="0" borderId="1" xfId="0" applyNumberFormat="1" applyFont="1" applyBorder="1" applyAlignment="1">
      <alignment horizontal="right" vertical="center"/>
    </xf>
    <xf numFmtId="3" fontId="0" fillId="0" borderId="0" xfId="0" applyNumberFormat="1"/>
    <xf numFmtId="1" fontId="5" fillId="0" borderId="1" xfId="0" applyNumberFormat="1" applyFont="1" applyFill="1" applyBorder="1" applyAlignment="1">
      <alignment horizontal="right"/>
    </xf>
    <xf numFmtId="165" fontId="16" fillId="5" borderId="1" xfId="0" applyNumberFormat="1" applyFont="1" applyFill="1" applyBorder="1" applyAlignment="1">
      <alignment horizontal="right"/>
    </xf>
    <xf numFmtId="165" fontId="17" fillId="0" borderId="1" xfId="0" applyNumberFormat="1" applyFont="1" applyBorder="1"/>
    <xf numFmtId="165" fontId="16" fillId="5" borderId="1" xfId="0" applyNumberFormat="1" applyFont="1" applyFill="1" applyBorder="1"/>
    <xf numFmtId="0" fontId="16" fillId="5" borderId="1" xfId="0" applyFont="1" applyFill="1" applyBorder="1"/>
    <xf numFmtId="0" fontId="16" fillId="0" borderId="1" xfId="0" applyFont="1" applyFill="1" applyBorder="1" applyAlignment="1">
      <alignment horizontal="right" vertical="center"/>
    </xf>
    <xf numFmtId="0" fontId="16" fillId="5" borderId="1" xfId="0" applyFont="1" applyFill="1" applyBorder="1" applyAlignment="1">
      <alignment horizontal="right" vertical="center"/>
    </xf>
    <xf numFmtId="0" fontId="5" fillId="0" borderId="1" xfId="0" applyFont="1" applyBorder="1" applyAlignment="1">
      <alignment vertical="center"/>
    </xf>
    <xf numFmtId="0" fontId="9" fillId="3" borderId="1" xfId="0" applyFont="1" applyFill="1" applyBorder="1" applyAlignment="1">
      <alignment vertical="center"/>
    </xf>
    <xf numFmtId="0" fontId="8" fillId="0" borderId="0" xfId="0" applyFont="1" applyBorder="1" applyAlignment="1">
      <alignment vertical="center" wrapText="1"/>
    </xf>
    <xf numFmtId="0" fontId="2" fillId="0" borderId="0" xfId="2" applyBorder="1" applyProtection="1"/>
    <xf numFmtId="164" fontId="14" fillId="0" borderId="0" xfId="1" applyNumberFormat="1"/>
    <xf numFmtId="0" fontId="5" fillId="5" borderId="1" xfId="0" applyFont="1" applyFill="1" applyBorder="1" applyAlignment="1">
      <alignment horizontal="left" vertical="center" indent="1"/>
    </xf>
    <xf numFmtId="0" fontId="8" fillId="0" borderId="0" xfId="0" applyFont="1" applyBorder="1" applyAlignment="1">
      <alignment vertical="center" wrapText="1"/>
    </xf>
    <xf numFmtId="9" fontId="14" fillId="0" borderId="0" xfId="1"/>
    <xf numFmtId="9" fontId="14" fillId="0" borderId="0" xfId="1" applyBorder="1" applyProtection="1"/>
    <xf numFmtId="0" fontId="16" fillId="0" borderId="1" xfId="0" applyFont="1" applyBorder="1" applyAlignment="1">
      <alignment horizontal="right" vertical="center"/>
    </xf>
    <xf numFmtId="0" fontId="16" fillId="0" borderId="0" xfId="0" applyFont="1"/>
    <xf numFmtId="0" fontId="15" fillId="0" borderId="1" xfId="0" applyFont="1" applyBorder="1" applyAlignment="1">
      <alignment vertical="center"/>
    </xf>
    <xf numFmtId="3" fontId="5" fillId="0" borderId="1" xfId="0" applyNumberFormat="1" applyFont="1" applyFill="1" applyBorder="1" applyAlignment="1">
      <alignment horizontal="right"/>
    </xf>
    <xf numFmtId="3" fontId="15" fillId="0" borderId="1" xfId="0" applyNumberFormat="1" applyFont="1" applyFill="1" applyBorder="1" applyAlignment="1">
      <alignment horizontal="right"/>
    </xf>
    <xf numFmtId="3" fontId="16" fillId="0" borderId="1" xfId="0" applyNumberFormat="1" applyFont="1" applyBorder="1" applyAlignment="1">
      <alignment horizontal="right" vertical="center"/>
    </xf>
    <xf numFmtId="165" fontId="16" fillId="0" borderId="1" xfId="0" applyNumberFormat="1" applyFont="1" applyBorder="1" applyAlignment="1">
      <alignment horizontal="right" vertical="center"/>
    </xf>
    <xf numFmtId="0" fontId="16" fillId="0" borderId="1" xfId="0" applyFont="1" applyBorder="1" applyAlignment="1">
      <alignment horizontal="right" vertical="center" wrapText="1"/>
    </xf>
    <xf numFmtId="165" fontId="16" fillId="5" borderId="1" xfId="0" applyNumberFormat="1" applyFont="1" applyFill="1" applyBorder="1" applyAlignment="1">
      <alignment horizontal="right" vertical="center"/>
    </xf>
    <xf numFmtId="3" fontId="15" fillId="0" borderId="1" xfId="0" applyNumberFormat="1" applyFont="1" applyBorder="1" applyAlignment="1">
      <alignment horizontal="right" vertical="center" wrapText="1"/>
    </xf>
    <xf numFmtId="165" fontId="15" fillId="5" borderId="1" xfId="0" applyNumberFormat="1" applyFont="1" applyFill="1" applyBorder="1" applyAlignment="1">
      <alignment horizontal="right" vertical="center"/>
    </xf>
    <xf numFmtId="1" fontId="15" fillId="0" borderId="1" xfId="0" applyNumberFormat="1" applyFont="1" applyBorder="1"/>
    <xf numFmtId="165" fontId="9" fillId="0" borderId="1" xfId="0" applyNumberFormat="1" applyFont="1" applyBorder="1" applyAlignment="1">
      <alignment horizontal="right" vertical="center"/>
    </xf>
    <xf numFmtId="165" fontId="15" fillId="0" borderId="1" xfId="0" applyNumberFormat="1" applyFont="1" applyBorder="1" applyAlignment="1">
      <alignment horizontal="right" vertical="center"/>
    </xf>
    <xf numFmtId="164" fontId="15" fillId="0" borderId="1" xfId="0" applyNumberFormat="1" applyFont="1" applyBorder="1" applyAlignment="1">
      <alignment horizontal="right" vertical="center"/>
    </xf>
    <xf numFmtId="164" fontId="15" fillId="0" borderId="1" xfId="0" applyNumberFormat="1" applyFont="1" applyBorder="1" applyAlignment="1">
      <alignment horizontal="right" vertical="center" wrapText="1"/>
    </xf>
    <xf numFmtId="0" fontId="15" fillId="0" borderId="1" xfId="0" applyFont="1" applyBorder="1" applyAlignment="1">
      <alignment horizontal="right" vertical="center" wrapText="1"/>
    </xf>
    <xf numFmtId="3" fontId="15" fillId="0" borderId="1" xfId="0" applyNumberFormat="1" applyFont="1" applyFill="1" applyBorder="1" applyAlignment="1">
      <alignment horizontal="right" vertical="center"/>
    </xf>
    <xf numFmtId="164" fontId="5" fillId="0" borderId="1" xfId="0" applyNumberFormat="1" applyFont="1" applyBorder="1" applyAlignment="1">
      <alignment vertical="center" wrapText="1"/>
    </xf>
    <xf numFmtId="164" fontId="5" fillId="0" borderId="7" xfId="0" applyNumberFormat="1" applyFont="1" applyBorder="1" applyAlignment="1">
      <alignment vertical="center" wrapText="1"/>
    </xf>
    <xf numFmtId="164" fontId="15" fillId="0" borderId="1" xfId="0" applyNumberFormat="1" applyFont="1" applyBorder="1" applyAlignment="1">
      <alignment vertical="center" wrapText="1"/>
    </xf>
    <xf numFmtId="164" fontId="5" fillId="0" borderId="6" xfId="0" applyNumberFormat="1" applyFont="1" applyBorder="1" applyAlignment="1">
      <alignment horizontal="right" vertical="center" wrapText="1"/>
    </xf>
    <xf numFmtId="164" fontId="5" fillId="0" borderId="16" xfId="0" applyNumberFormat="1" applyFont="1" applyBorder="1" applyAlignment="1">
      <alignment vertical="center" wrapText="1"/>
    </xf>
    <xf numFmtId="164" fontId="5" fillId="0" borderId="3" xfId="0" applyNumberFormat="1" applyFont="1" applyBorder="1" applyAlignment="1">
      <alignment vertical="center" wrapText="1"/>
    </xf>
    <xf numFmtId="166" fontId="5" fillId="0" borderId="1" xfId="0" applyNumberFormat="1" applyFont="1" applyBorder="1" applyAlignment="1">
      <alignment horizontal="right" vertical="center"/>
    </xf>
    <xf numFmtId="166" fontId="5" fillId="5" borderId="1" xfId="0" applyNumberFormat="1" applyFont="1" applyFill="1" applyBorder="1" applyAlignment="1">
      <alignment vertical="center"/>
    </xf>
    <xf numFmtId="0" fontId="5" fillId="0" borderId="1" xfId="0" applyFont="1" applyBorder="1" applyAlignment="1">
      <alignment horizontal="left" vertical="center" wrapText="1"/>
    </xf>
    <xf numFmtId="0" fontId="15" fillId="0" borderId="1" xfId="0" applyFont="1" applyBorder="1" applyAlignment="1">
      <alignment vertical="center"/>
    </xf>
    <xf numFmtId="0" fontId="18" fillId="0" borderId="0" xfId="0" applyFont="1" applyAlignment="1">
      <alignment wrapText="1"/>
    </xf>
    <xf numFmtId="0" fontId="3" fillId="8" borderId="1" xfId="0" applyFont="1" applyFill="1" applyBorder="1" applyAlignment="1">
      <alignment horizontal="center"/>
    </xf>
    <xf numFmtId="0" fontId="3" fillId="8" borderId="3" xfId="0" applyFont="1" applyFill="1" applyBorder="1" applyAlignment="1">
      <alignment horizontal="center"/>
    </xf>
    <xf numFmtId="0" fontId="5" fillId="8" borderId="1" xfId="0" applyFont="1" applyFill="1" applyBorder="1" applyAlignment="1">
      <alignment horizontal="center" vertical="center"/>
    </xf>
    <xf numFmtId="0" fontId="17" fillId="4" borderId="1" xfId="0" applyFont="1" applyFill="1" applyBorder="1" applyAlignment="1">
      <alignment horizontal="right" vertical="center"/>
    </xf>
    <xf numFmtId="0" fontId="16" fillId="8" borderId="3" xfId="0" applyFont="1" applyFill="1" applyBorder="1" applyAlignment="1">
      <alignment horizontal="left" vertical="center" indent="1"/>
    </xf>
    <xf numFmtId="0" fontId="17" fillId="8" borderId="3" xfId="0" applyFont="1" applyFill="1" applyBorder="1" applyAlignment="1">
      <alignment vertical="center"/>
    </xf>
    <xf numFmtId="0" fontId="16" fillId="8" borderId="1" xfId="0" applyFont="1" applyFill="1" applyBorder="1" applyAlignment="1">
      <alignment vertical="center"/>
    </xf>
    <xf numFmtId="0" fontId="17" fillId="8" borderId="1" xfId="0" applyFont="1" applyFill="1" applyBorder="1" applyAlignment="1">
      <alignment horizontal="left"/>
    </xf>
    <xf numFmtId="0" fontId="17" fillId="8" borderId="1" xfId="0" applyFont="1" applyFill="1" applyBorder="1" applyAlignment="1">
      <alignment horizontal="center"/>
    </xf>
    <xf numFmtId="0" fontId="5" fillId="8" borderId="1" xfId="0" applyFont="1" applyFill="1" applyBorder="1"/>
    <xf numFmtId="0" fontId="5" fillId="8" borderId="1" xfId="0" applyFont="1" applyFill="1" applyBorder="1" applyAlignment="1">
      <alignment vertical="center"/>
    </xf>
    <xf numFmtId="0" fontId="16" fillId="12" borderId="1" xfId="0" applyFont="1" applyFill="1" applyBorder="1"/>
    <xf numFmtId="0" fontId="16" fillId="8" borderId="1" xfId="0" applyFont="1" applyFill="1" applyBorder="1" applyAlignment="1">
      <alignment horizontal="center" vertical="center"/>
    </xf>
    <xf numFmtId="0" fontId="15" fillId="3" borderId="1" xfId="0" applyFont="1" applyFill="1" applyBorder="1" applyAlignment="1">
      <alignment vertical="center"/>
    </xf>
    <xf numFmtId="3" fontId="15" fillId="3" borderId="1" xfId="0" applyNumberFormat="1" applyFont="1" applyFill="1" applyBorder="1" applyAlignment="1">
      <alignment horizontal="right" vertical="center"/>
    </xf>
    <xf numFmtId="0" fontId="22" fillId="0" borderId="0" xfId="0" applyFont="1"/>
    <xf numFmtId="0" fontId="23" fillId="0" borderId="0" xfId="0" applyFont="1" applyBorder="1" applyAlignment="1">
      <alignment horizontal="center"/>
    </xf>
    <xf numFmtId="0" fontId="24" fillId="2" borderId="1" xfId="0" applyFont="1" applyFill="1" applyBorder="1" applyAlignment="1">
      <alignment horizontal="center"/>
    </xf>
    <xf numFmtId="0" fontId="21" fillId="0" borderId="1" xfId="2" applyFont="1" applyBorder="1" applyProtection="1"/>
    <xf numFmtId="0" fontId="22" fillId="0" borderId="1" xfId="0" applyFont="1" applyBorder="1"/>
    <xf numFmtId="0" fontId="1" fillId="2" borderId="6" xfId="0" applyFont="1" applyFill="1" applyBorder="1" applyAlignment="1">
      <alignment horizontal="center"/>
    </xf>
    <xf numFmtId="0" fontId="1" fillId="2" borderId="11" xfId="0" applyFont="1" applyFill="1" applyBorder="1" applyAlignment="1">
      <alignment horizontal="center"/>
    </xf>
    <xf numFmtId="0" fontId="1" fillId="2" borderId="10" xfId="0" applyFont="1" applyFill="1" applyBorder="1" applyAlignment="1">
      <alignment horizontal="center"/>
    </xf>
    <xf numFmtId="0" fontId="6" fillId="0" borderId="2" xfId="0" applyFont="1" applyBorder="1" applyAlignment="1">
      <alignment horizontal="center" wrapText="1"/>
    </xf>
    <xf numFmtId="0" fontId="1" fillId="2" borderId="0" xfId="0" applyFont="1" applyFill="1" applyBorder="1" applyAlignment="1">
      <alignment horizontal="center" wrapText="1"/>
    </xf>
    <xf numFmtId="0" fontId="8" fillId="0" borderId="0" xfId="0" applyFont="1" applyBorder="1" applyAlignment="1">
      <alignment horizontal="center" vertical="center" wrapText="1"/>
    </xf>
    <xf numFmtId="0" fontId="7" fillId="0" borderId="0" xfId="0" applyFont="1" applyBorder="1" applyAlignment="1">
      <alignment vertical="center" wrapText="1"/>
    </xf>
    <xf numFmtId="0" fontId="1" fillId="2" borderId="1" xfId="0" applyFont="1" applyFill="1" applyBorder="1" applyAlignment="1">
      <alignment horizontal="center" vertical="center" wrapText="1"/>
    </xf>
    <xf numFmtId="0" fontId="8" fillId="0" borderId="0" xfId="0" applyFont="1" applyAlignment="1">
      <alignment horizontal="center" vertical="center" wrapText="1"/>
    </xf>
    <xf numFmtId="0" fontId="1" fillId="2" borderId="1"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0" xfId="0" applyFont="1" applyBorder="1" applyAlignment="1">
      <alignment horizontal="center" vertical="center" wrapText="1"/>
    </xf>
    <xf numFmtId="0" fontId="17" fillId="9" borderId="1" xfId="0" applyFont="1" applyFill="1" applyBorder="1" applyAlignment="1">
      <alignment horizontal="center" vertical="center"/>
    </xf>
    <xf numFmtId="0" fontId="8" fillId="0" borderId="2" xfId="0" applyFont="1" applyBorder="1" applyAlignment="1">
      <alignment horizontal="center" vertical="center" wrapText="1"/>
    </xf>
    <xf numFmtId="0" fontId="1" fillId="10" borderId="7" xfId="0" applyFont="1" applyFill="1" applyBorder="1" applyAlignment="1">
      <alignment horizontal="center" vertical="center"/>
    </xf>
    <xf numFmtId="0" fontId="1" fillId="10" borderId="3"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7" fillId="11" borderId="6" xfId="0" applyFont="1" applyFill="1" applyBorder="1" applyAlignment="1">
      <alignment horizontal="center" vertical="center"/>
    </xf>
    <xf numFmtId="0" fontId="17" fillId="11" borderId="11" xfId="0" applyFont="1" applyFill="1" applyBorder="1" applyAlignment="1">
      <alignment horizontal="center" vertical="center"/>
    </xf>
    <xf numFmtId="0" fontId="17" fillId="11" borderId="10" xfId="0" applyFont="1" applyFill="1" applyBorder="1" applyAlignment="1">
      <alignment horizontal="center" vertical="center"/>
    </xf>
    <xf numFmtId="0" fontId="17" fillId="8" borderId="7" xfId="0" applyFont="1" applyFill="1" applyBorder="1" applyAlignment="1">
      <alignment horizontal="center" vertical="center"/>
    </xf>
    <xf numFmtId="0" fontId="17" fillId="8" borderId="3" xfId="0" applyFont="1" applyFill="1" applyBorder="1" applyAlignment="1">
      <alignment horizontal="center" vertical="center"/>
    </xf>
    <xf numFmtId="0" fontId="5" fillId="0" borderId="1" xfId="0" applyFont="1" applyBorder="1" applyAlignment="1">
      <alignment vertical="center"/>
    </xf>
    <xf numFmtId="0" fontId="15" fillId="0" borderId="1" xfId="0" applyFont="1" applyBorder="1" applyAlignment="1">
      <alignment vertical="center"/>
    </xf>
    <xf numFmtId="0" fontId="19" fillId="2" borderId="1" xfId="0" applyFont="1" applyFill="1" applyBorder="1" applyAlignment="1">
      <alignment horizontal="center" vertical="center" wrapText="1"/>
    </xf>
    <xf numFmtId="0" fontId="18" fillId="0" borderId="0" xfId="0" applyFont="1" applyBorder="1" applyAlignment="1">
      <alignment horizontal="center" vertical="center" wrapText="1"/>
    </xf>
    <xf numFmtId="0" fontId="19" fillId="2" borderId="7" xfId="0" applyFont="1" applyFill="1" applyBorder="1" applyAlignment="1">
      <alignment horizontal="center" vertical="center"/>
    </xf>
    <xf numFmtId="0" fontId="19" fillId="2" borderId="1" xfId="0" applyFont="1" applyFill="1" applyBorder="1" applyAlignment="1">
      <alignment horizontal="center" vertical="center"/>
    </xf>
    <xf numFmtId="0" fontId="17" fillId="11" borderId="1" xfId="0" applyFont="1" applyFill="1" applyBorder="1" applyAlignment="1">
      <alignment horizontal="center" vertical="center"/>
    </xf>
    <xf numFmtId="0" fontId="17" fillId="12" borderId="1" xfId="0" applyFont="1" applyFill="1" applyBorder="1" applyAlignment="1">
      <alignment horizontal="center"/>
    </xf>
    <xf numFmtId="0" fontId="16" fillId="8" borderId="7" xfId="0" applyFont="1" applyFill="1" applyBorder="1" applyAlignment="1">
      <alignment horizontal="center" vertical="center"/>
    </xf>
    <xf numFmtId="0" fontId="16" fillId="8" borderId="3" xfId="0" applyFont="1" applyFill="1" applyBorder="1" applyAlignment="1">
      <alignment horizontal="center" vertical="center"/>
    </xf>
    <xf numFmtId="0" fontId="18" fillId="0" borderId="2" xfId="0" applyFont="1" applyBorder="1" applyAlignment="1">
      <alignment horizontal="center" vertical="center" wrapText="1"/>
    </xf>
    <xf numFmtId="0" fontId="16" fillId="7" borderId="7" xfId="0" applyFont="1" applyFill="1" applyBorder="1" applyAlignment="1">
      <alignment horizontal="center" vertical="center"/>
    </xf>
    <xf numFmtId="0" fontId="16" fillId="7" borderId="3" xfId="0" applyFont="1" applyFill="1" applyBorder="1" applyAlignment="1">
      <alignment horizontal="center" vertical="center"/>
    </xf>
    <xf numFmtId="0" fontId="19" fillId="2" borderId="1" xfId="0" applyFont="1" applyFill="1" applyBorder="1" applyAlignment="1">
      <alignment horizontal="center" wrapText="1"/>
    </xf>
    <xf numFmtId="0" fontId="20" fillId="0" borderId="2" xfId="0" applyFont="1" applyBorder="1" applyAlignment="1">
      <alignment horizontal="center" wrapText="1"/>
    </xf>
    <xf numFmtId="0" fontId="20" fillId="0" borderId="0" xfId="0" applyFont="1" applyBorder="1" applyAlignment="1">
      <alignment horizontal="center" wrapText="1"/>
    </xf>
    <xf numFmtId="0" fontId="1" fillId="6" borderId="15" xfId="0" applyFont="1" applyFill="1" applyBorder="1" applyAlignment="1">
      <alignment horizontal="center" wrapText="1"/>
    </xf>
    <xf numFmtId="0" fontId="1" fillId="6" borderId="8" xfId="0" applyFont="1" applyFill="1" applyBorder="1" applyAlignment="1">
      <alignment horizontal="center" wrapText="1"/>
    </xf>
    <xf numFmtId="0" fontId="1" fillId="6" borderId="9" xfId="0" applyFont="1" applyFill="1" applyBorder="1" applyAlignment="1">
      <alignment horizontal="center" wrapText="1"/>
    </xf>
    <xf numFmtId="0" fontId="17" fillId="11" borderId="3" xfId="0" applyFont="1" applyFill="1" applyBorder="1" applyAlignment="1">
      <alignment horizontal="center" vertical="center"/>
    </xf>
    <xf numFmtId="0" fontId="17" fillId="11" borderId="13" xfId="0" applyFont="1" applyFill="1" applyBorder="1" applyAlignment="1">
      <alignment horizontal="center" vertical="center"/>
    </xf>
    <xf numFmtId="0" fontId="17" fillId="11" borderId="12" xfId="0" applyFont="1" applyFill="1" applyBorder="1" applyAlignment="1">
      <alignment horizontal="center" vertical="center"/>
    </xf>
    <xf numFmtId="0" fontId="17" fillId="11" borderId="14" xfId="0" applyFont="1" applyFill="1" applyBorder="1" applyAlignment="1">
      <alignment horizontal="center" vertical="center"/>
    </xf>
    <xf numFmtId="0" fontId="5" fillId="8" borderId="17" xfId="0" applyFont="1" applyFill="1" applyBorder="1" applyAlignment="1">
      <alignment horizontal="center" vertical="center"/>
    </xf>
    <xf numFmtId="0" fontId="5" fillId="8" borderId="3" xfId="0" applyFont="1" applyFill="1" applyBorder="1" applyAlignment="1">
      <alignment horizontal="center" vertical="center"/>
    </xf>
    <xf numFmtId="0" fontId="1" fillId="2" borderId="6" xfId="0" applyFont="1" applyFill="1" applyBorder="1" applyAlignment="1">
      <alignment horizontal="center" wrapText="1"/>
    </xf>
    <xf numFmtId="0" fontId="1" fillId="2" borderId="11" xfId="0" applyFont="1" applyFill="1" applyBorder="1" applyAlignment="1">
      <alignment horizontal="center" wrapText="1"/>
    </xf>
    <xf numFmtId="0" fontId="1" fillId="2" borderId="10" xfId="0" applyFont="1" applyFill="1" applyBorder="1" applyAlignment="1">
      <alignment horizontal="center" wrapText="1"/>
    </xf>
    <xf numFmtId="0" fontId="18" fillId="0" borderId="2" xfId="0" applyFont="1" applyBorder="1" applyAlignment="1">
      <alignment horizontal="center" wrapText="1"/>
    </xf>
    <xf numFmtId="0" fontId="0" fillId="0" borderId="2" xfId="0" applyBorder="1" applyAlignment="1">
      <alignment horizontal="center" wrapText="1"/>
    </xf>
    <xf numFmtId="0" fontId="1" fillId="2" borderId="1" xfId="0" applyFont="1" applyFill="1" applyBorder="1" applyAlignment="1">
      <alignment horizontal="center" wrapText="1"/>
    </xf>
    <xf numFmtId="0" fontId="18" fillId="0" borderId="0" xfId="0" applyFont="1" applyAlignment="1">
      <alignment horizontal="center" wrapText="1"/>
    </xf>
    <xf numFmtId="0" fontId="5" fillId="8" borderId="7" xfId="0" applyFont="1" applyFill="1" applyBorder="1" applyAlignment="1">
      <alignment horizontal="center" vertical="center"/>
    </xf>
    <xf numFmtId="0" fontId="1" fillId="2" borderId="1" xfId="0" applyFont="1" applyFill="1" applyBorder="1" applyAlignment="1">
      <alignment horizontal="left" vertical="center" wrapText="1"/>
    </xf>
    <xf numFmtId="0" fontId="8" fillId="0" borderId="0" xfId="0" applyFont="1" applyBorder="1" applyAlignment="1">
      <alignment horizontal="center" wrapText="1"/>
    </xf>
    <xf numFmtId="0" fontId="9" fillId="3" borderId="1" xfId="0" applyFont="1" applyFill="1" applyBorder="1" applyAlignment="1">
      <alignment vertical="center"/>
    </xf>
    <xf numFmtId="0" fontId="7" fillId="0" borderId="0" xfId="0" applyFont="1" applyBorder="1"/>
    <xf numFmtId="0" fontId="5" fillId="0" borderId="1" xfId="0" applyFont="1" applyBorder="1" applyAlignment="1">
      <alignment horizontal="left" vertical="center"/>
    </xf>
    <xf numFmtId="0" fontId="15" fillId="0" borderId="1" xfId="0" applyFont="1" applyBorder="1" applyAlignment="1">
      <alignment horizontal="left"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C000"/>
      <rgbColor rgb="FFFF6600"/>
      <rgbColor rgb="FF666699"/>
      <rgbColor rgb="FF7F7F7F"/>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66180</xdr:colOff>
      <xdr:row>2</xdr:row>
      <xdr:rowOff>20880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847725" y="0"/>
          <a:ext cx="837705" cy="420930"/>
        </a:xfrm>
        <a:prstGeom prst="rect">
          <a:avLst/>
        </a:prstGeom>
        <a:ln w="0">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4:K25"/>
  <sheetViews>
    <sheetView zoomScaleNormal="100" workbookViewId="0">
      <selection activeCell="D10" sqref="D10:K10"/>
    </sheetView>
  </sheetViews>
  <sheetFormatPr baseColWidth="10" defaultColWidth="10.625" defaultRowHeight="15.75" x14ac:dyDescent="0.25"/>
  <cols>
    <col min="3" max="3" width="6.5" customWidth="1"/>
    <col min="11" max="11" width="65.125" customWidth="1"/>
  </cols>
  <sheetData>
    <row r="4" spans="1:11" x14ac:dyDescent="0.25">
      <c r="A4" s="128" t="s">
        <v>133</v>
      </c>
      <c r="B4" s="128"/>
      <c r="C4" s="128"/>
      <c r="D4" s="128"/>
      <c r="E4" s="128"/>
      <c r="F4" s="128"/>
      <c r="G4" s="127"/>
      <c r="H4" s="127"/>
      <c r="I4" s="127"/>
      <c r="J4" s="127"/>
      <c r="K4" s="127"/>
    </row>
    <row r="5" spans="1:11" x14ac:dyDescent="0.25">
      <c r="A5" s="127"/>
      <c r="B5" s="127"/>
      <c r="C5" s="127"/>
      <c r="D5" s="127"/>
      <c r="E5" s="127"/>
      <c r="F5" s="127"/>
      <c r="G5" s="127"/>
      <c r="H5" s="127"/>
      <c r="I5" s="127"/>
      <c r="J5" s="127"/>
      <c r="K5" s="127"/>
    </row>
    <row r="6" spans="1:11" x14ac:dyDescent="0.25">
      <c r="A6" s="129" t="s">
        <v>0</v>
      </c>
      <c r="B6" s="129"/>
      <c r="C6" s="129"/>
      <c r="D6" s="129"/>
      <c r="E6" s="129"/>
      <c r="F6" s="129"/>
      <c r="G6" s="129"/>
      <c r="H6" s="129"/>
      <c r="I6" s="129"/>
      <c r="J6" s="129"/>
      <c r="K6" s="129"/>
    </row>
    <row r="7" spans="1:11" x14ac:dyDescent="0.25">
      <c r="A7" s="130" t="s">
        <v>1</v>
      </c>
      <c r="B7" s="130"/>
      <c r="C7" s="130"/>
      <c r="D7" s="131" t="s">
        <v>127</v>
      </c>
      <c r="E7" s="131"/>
      <c r="F7" s="131"/>
      <c r="G7" s="131"/>
      <c r="H7" s="131"/>
      <c r="I7" s="131"/>
      <c r="J7" s="131"/>
      <c r="K7" s="131"/>
    </row>
    <row r="8" spans="1:11" x14ac:dyDescent="0.25">
      <c r="A8" s="130" t="s">
        <v>2</v>
      </c>
      <c r="B8" s="130"/>
      <c r="C8" s="130"/>
      <c r="D8" s="131" t="s">
        <v>135</v>
      </c>
      <c r="E8" s="131"/>
      <c r="F8" s="131"/>
      <c r="G8" s="131"/>
      <c r="H8" s="131"/>
      <c r="I8" s="131"/>
      <c r="J8" s="131"/>
      <c r="K8" s="131"/>
    </row>
    <row r="9" spans="1:11" x14ac:dyDescent="0.25">
      <c r="A9" s="130" t="s">
        <v>3</v>
      </c>
      <c r="B9" s="130"/>
      <c r="C9" s="130"/>
      <c r="D9" s="131" t="s">
        <v>128</v>
      </c>
      <c r="E9" s="131"/>
      <c r="F9" s="131"/>
      <c r="G9" s="131"/>
      <c r="H9" s="131"/>
      <c r="I9" s="131"/>
      <c r="J9" s="131"/>
      <c r="K9" s="131"/>
    </row>
    <row r="10" spans="1:11" x14ac:dyDescent="0.25">
      <c r="A10" s="130" t="s">
        <v>4</v>
      </c>
      <c r="B10" s="130"/>
      <c r="C10" s="130"/>
      <c r="D10" s="131" t="s">
        <v>129</v>
      </c>
      <c r="E10" s="131"/>
      <c r="F10" s="131"/>
      <c r="G10" s="131"/>
      <c r="H10" s="131"/>
      <c r="I10" s="131"/>
      <c r="J10" s="131"/>
      <c r="K10" s="131"/>
    </row>
    <row r="11" spans="1:11" x14ac:dyDescent="0.25">
      <c r="A11" s="130" t="s">
        <v>5</v>
      </c>
      <c r="B11" s="130"/>
      <c r="C11" s="130"/>
      <c r="D11" s="131" t="s">
        <v>130</v>
      </c>
      <c r="E11" s="131"/>
      <c r="F11" s="131"/>
      <c r="G11" s="131"/>
      <c r="H11" s="131"/>
      <c r="I11" s="131"/>
      <c r="J11" s="131"/>
      <c r="K11" s="131"/>
    </row>
    <row r="12" spans="1:11" x14ac:dyDescent="0.25">
      <c r="A12" s="130" t="s">
        <v>6</v>
      </c>
      <c r="B12" s="130"/>
      <c r="C12" s="130"/>
      <c r="D12" s="131" t="s">
        <v>131</v>
      </c>
      <c r="E12" s="131"/>
      <c r="F12" s="131"/>
      <c r="G12" s="131"/>
      <c r="H12" s="131"/>
      <c r="I12" s="131"/>
      <c r="J12" s="131"/>
      <c r="K12" s="131"/>
    </row>
    <row r="13" spans="1:11" x14ac:dyDescent="0.25">
      <c r="A13" s="130" t="s">
        <v>7</v>
      </c>
      <c r="B13" s="130"/>
      <c r="C13" s="130"/>
      <c r="D13" s="131" t="s">
        <v>136</v>
      </c>
      <c r="E13" s="131"/>
      <c r="F13" s="131"/>
      <c r="G13" s="131"/>
      <c r="H13" s="131"/>
      <c r="I13" s="131"/>
      <c r="J13" s="131"/>
      <c r="K13" s="131"/>
    </row>
    <row r="14" spans="1:11" x14ac:dyDescent="0.25">
      <c r="A14" s="130" t="s">
        <v>8</v>
      </c>
      <c r="B14" s="130"/>
      <c r="C14" s="130"/>
      <c r="D14" s="131" t="s">
        <v>137</v>
      </c>
      <c r="E14" s="131"/>
      <c r="F14" s="131"/>
      <c r="G14" s="131"/>
      <c r="H14" s="131"/>
      <c r="I14" s="131"/>
      <c r="J14" s="131"/>
      <c r="K14" s="131"/>
    </row>
    <row r="15" spans="1:11" x14ac:dyDescent="0.25">
      <c r="A15" s="130" t="s">
        <v>9</v>
      </c>
      <c r="B15" s="130"/>
      <c r="C15" s="130"/>
      <c r="D15" s="131" t="s">
        <v>138</v>
      </c>
      <c r="E15" s="131"/>
      <c r="F15" s="131"/>
      <c r="G15" s="131"/>
      <c r="H15" s="131"/>
      <c r="I15" s="131"/>
      <c r="J15" s="131"/>
      <c r="K15" s="131"/>
    </row>
    <row r="16" spans="1:11" x14ac:dyDescent="0.25">
      <c r="A16" s="130" t="s">
        <v>10</v>
      </c>
      <c r="B16" s="130"/>
      <c r="C16" s="130"/>
      <c r="D16" s="131" t="s">
        <v>139</v>
      </c>
      <c r="E16" s="131"/>
      <c r="F16" s="131"/>
      <c r="G16" s="131"/>
      <c r="H16" s="131"/>
      <c r="I16" s="131"/>
      <c r="J16" s="131"/>
      <c r="K16" s="131"/>
    </row>
    <row r="17" spans="1:11" x14ac:dyDescent="0.25">
      <c r="A17" s="130" t="s">
        <v>11</v>
      </c>
      <c r="B17" s="130"/>
      <c r="C17" s="130"/>
      <c r="D17" s="131" t="s">
        <v>132</v>
      </c>
      <c r="E17" s="131"/>
      <c r="F17" s="131"/>
      <c r="G17" s="131"/>
      <c r="H17" s="131"/>
      <c r="I17" s="131"/>
      <c r="J17" s="131"/>
      <c r="K17" s="131"/>
    </row>
    <row r="18" spans="1:11" x14ac:dyDescent="0.25">
      <c r="A18" s="130" t="s">
        <v>12</v>
      </c>
      <c r="B18" s="130"/>
      <c r="C18" s="130"/>
      <c r="D18" s="131" t="s">
        <v>140</v>
      </c>
      <c r="E18" s="131"/>
      <c r="F18" s="131"/>
      <c r="G18" s="131"/>
      <c r="H18" s="131"/>
      <c r="I18" s="131"/>
      <c r="J18" s="131"/>
      <c r="K18" s="131"/>
    </row>
    <row r="19" spans="1:11" x14ac:dyDescent="0.25">
      <c r="A19" s="130" t="s">
        <v>13</v>
      </c>
      <c r="B19" s="130"/>
      <c r="C19" s="130"/>
      <c r="D19" s="131" t="s">
        <v>141</v>
      </c>
      <c r="E19" s="131"/>
      <c r="F19" s="131"/>
      <c r="G19" s="131"/>
      <c r="H19" s="131"/>
      <c r="I19" s="131"/>
      <c r="J19" s="131"/>
      <c r="K19" s="131"/>
    </row>
    <row r="20" spans="1:11" x14ac:dyDescent="0.25">
      <c r="A20" s="130" t="s">
        <v>14</v>
      </c>
      <c r="B20" s="130"/>
      <c r="C20" s="130"/>
      <c r="D20" s="131" t="s">
        <v>142</v>
      </c>
      <c r="E20" s="131"/>
      <c r="F20" s="131"/>
      <c r="G20" s="131"/>
      <c r="H20" s="131"/>
      <c r="I20" s="131"/>
      <c r="J20" s="131"/>
      <c r="K20" s="131"/>
    </row>
    <row r="21" spans="1:11" x14ac:dyDescent="0.25">
      <c r="A21" s="130" t="s">
        <v>15</v>
      </c>
      <c r="B21" s="130"/>
      <c r="C21" s="130"/>
      <c r="D21" s="131" t="s">
        <v>146</v>
      </c>
      <c r="E21" s="131"/>
      <c r="F21" s="131"/>
      <c r="G21" s="131"/>
      <c r="H21" s="131"/>
      <c r="I21" s="131"/>
      <c r="J21" s="131"/>
      <c r="K21" s="131"/>
    </row>
    <row r="22" spans="1:11" x14ac:dyDescent="0.25">
      <c r="A22" s="130" t="s">
        <v>16</v>
      </c>
      <c r="B22" s="130"/>
      <c r="C22" s="130"/>
      <c r="D22" s="131" t="s">
        <v>147</v>
      </c>
      <c r="E22" s="131"/>
      <c r="F22" s="131"/>
      <c r="G22" s="131"/>
      <c r="H22" s="131"/>
      <c r="I22" s="131"/>
      <c r="J22" s="131"/>
      <c r="K22" s="131"/>
    </row>
    <row r="23" spans="1:11" x14ac:dyDescent="0.25">
      <c r="A23" s="130" t="s">
        <v>17</v>
      </c>
      <c r="B23" s="130"/>
      <c r="C23" s="130"/>
      <c r="D23" s="131" t="s">
        <v>143</v>
      </c>
      <c r="E23" s="131"/>
      <c r="F23" s="131"/>
      <c r="G23" s="131"/>
      <c r="H23" s="131"/>
      <c r="I23" s="131"/>
      <c r="J23" s="131"/>
      <c r="K23" s="131"/>
    </row>
    <row r="24" spans="1:11" x14ac:dyDescent="0.25">
      <c r="A24" s="130" t="s">
        <v>18</v>
      </c>
      <c r="B24" s="130"/>
      <c r="C24" s="130"/>
      <c r="D24" s="131" t="s">
        <v>144</v>
      </c>
      <c r="E24" s="131"/>
      <c r="F24" s="131"/>
      <c r="G24" s="131"/>
      <c r="H24" s="131"/>
      <c r="I24" s="131"/>
      <c r="J24" s="131"/>
      <c r="K24" s="131"/>
    </row>
    <row r="25" spans="1:11" x14ac:dyDescent="0.25">
      <c r="A25" s="130" t="s">
        <v>19</v>
      </c>
      <c r="B25" s="130"/>
      <c r="C25" s="130"/>
      <c r="D25" s="131" t="s">
        <v>145</v>
      </c>
      <c r="E25" s="131"/>
      <c r="F25" s="131"/>
      <c r="G25" s="131"/>
      <c r="H25" s="131"/>
      <c r="I25" s="131"/>
      <c r="J25" s="131"/>
      <c r="K25" s="131"/>
    </row>
  </sheetData>
  <mergeCells count="40">
    <mergeCell ref="A24:C24"/>
    <mergeCell ref="D24:K24"/>
    <mergeCell ref="A25:C25"/>
    <mergeCell ref="D25:K25"/>
    <mergeCell ref="A21:C21"/>
    <mergeCell ref="D21:K21"/>
    <mergeCell ref="A22:C22"/>
    <mergeCell ref="D22:K22"/>
    <mergeCell ref="A23:C23"/>
    <mergeCell ref="D23:K23"/>
    <mergeCell ref="A18:C18"/>
    <mergeCell ref="D18:K18"/>
    <mergeCell ref="A19:C19"/>
    <mergeCell ref="D19:K19"/>
    <mergeCell ref="A20:C20"/>
    <mergeCell ref="D20:K20"/>
    <mergeCell ref="A15:C15"/>
    <mergeCell ref="D15:K15"/>
    <mergeCell ref="A16:C16"/>
    <mergeCell ref="D16:K16"/>
    <mergeCell ref="A17:C17"/>
    <mergeCell ref="D17:K17"/>
    <mergeCell ref="A12:C12"/>
    <mergeCell ref="D12:K12"/>
    <mergeCell ref="A13:C13"/>
    <mergeCell ref="D13:K13"/>
    <mergeCell ref="A14:C14"/>
    <mergeCell ref="D14:K14"/>
    <mergeCell ref="A9:C9"/>
    <mergeCell ref="D9:K9"/>
    <mergeCell ref="A10:C10"/>
    <mergeCell ref="D10:K10"/>
    <mergeCell ref="A11:C11"/>
    <mergeCell ref="D11:K11"/>
    <mergeCell ref="A4:F4"/>
    <mergeCell ref="A6:K6"/>
    <mergeCell ref="A7:C7"/>
    <mergeCell ref="D7:K7"/>
    <mergeCell ref="A8:C8"/>
    <mergeCell ref="D8:K8"/>
  </mergeCells>
  <hyperlinks>
    <hyperlink ref="A7" location="'Q1'!A1" display="Quadre II-3.1." xr:uid="{00000000-0004-0000-0000-000000000000}"/>
    <hyperlink ref="A8" location="'Q2'!A1" display="Quadre II-3.2. " xr:uid="{00000000-0004-0000-0000-000001000000}"/>
    <hyperlink ref="A9" location="'Q3'!A1" display="Quadre II-3.3. " xr:uid="{00000000-0004-0000-0000-000002000000}"/>
    <hyperlink ref="A10" location="'Q4'!A1" display="Quadre II-3.4. " xr:uid="{00000000-0004-0000-0000-000003000000}"/>
    <hyperlink ref="A11" location="'Q5'!A1" display="Quadre II-3.5." xr:uid="{00000000-0004-0000-0000-000004000000}"/>
    <hyperlink ref="A12" location="'Q6'!A1" display="Quadre II-3.6. " xr:uid="{00000000-0004-0000-0000-000005000000}"/>
    <hyperlink ref="A13" location="'Q7'!A1" display="Quadre II-3.7." xr:uid="{00000000-0004-0000-0000-000006000000}"/>
    <hyperlink ref="A14" location="'Q8'!A1" display="Quadre II-3.8. " xr:uid="{00000000-0004-0000-0000-000007000000}"/>
    <hyperlink ref="A15" location="'Q9'!A1" display="Quadre II-3.9. " xr:uid="{00000000-0004-0000-0000-000008000000}"/>
    <hyperlink ref="A16" location="'Q10'!A1" display="Quadre II-3.10. " xr:uid="{00000000-0004-0000-0000-000009000000}"/>
    <hyperlink ref="A17" location="'Q11'!A1" display="Quadre II-3.11 . " xr:uid="{00000000-0004-0000-0000-00000A000000}"/>
    <hyperlink ref="A18" location="'Q12'!A1" display="Quadre II-3.12. " xr:uid="{00000000-0004-0000-0000-00000B000000}"/>
    <hyperlink ref="A19" location="'Q13'!A1" display="Quadre II-3.13." xr:uid="{00000000-0004-0000-0000-00000C000000}"/>
    <hyperlink ref="A20" location="'Q14'!A1" display="Quadre II-3.14. " xr:uid="{00000000-0004-0000-0000-00000D000000}"/>
    <hyperlink ref="A21" location="'Q15'!A1" display="Quadre II-3.15. " xr:uid="{00000000-0004-0000-0000-00000E000000}"/>
    <hyperlink ref="A22" location="'Q16'!A1" display="Quadre II-3.16." xr:uid="{00000000-0004-0000-0000-00000F000000}"/>
    <hyperlink ref="A23" location="'Q17'!A1" display="Quadre II-3.17." xr:uid="{00000000-0004-0000-0000-000010000000}"/>
    <hyperlink ref="A24" location="'Q18'!A1" display="Quadre II-3.18. " xr:uid="{00000000-0004-0000-0000-000011000000}"/>
    <hyperlink ref="A25" location="'Q19'!A1" display="Quadre II-3.19. " xr:uid="{00000000-0004-0000-0000-000012000000}"/>
  </hyperlinks>
  <pageMargins left="0.7" right="0.7" top="0.75" bottom="0.75" header="0.51180555555555496" footer="0.51180555555555496"/>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I15"/>
  <sheetViews>
    <sheetView zoomScaleNormal="100" workbookViewId="0">
      <selection activeCell="E8" sqref="E8"/>
    </sheetView>
  </sheetViews>
  <sheetFormatPr baseColWidth="10" defaultColWidth="10.875" defaultRowHeight="15.75" x14ac:dyDescent="0.25"/>
  <cols>
    <col min="1" max="1" width="8.625" customWidth="1"/>
    <col min="2" max="2" width="7.625" customWidth="1"/>
    <col min="5" max="5" width="8.375" customWidth="1"/>
    <col min="9" max="9" width="12.5" customWidth="1"/>
  </cols>
  <sheetData>
    <row r="1" spans="1:9" ht="51" customHeight="1" x14ac:dyDescent="0.25">
      <c r="A1" s="139" t="s">
        <v>167</v>
      </c>
      <c r="B1" s="139"/>
      <c r="C1" s="139"/>
      <c r="D1" s="139"/>
      <c r="E1" s="139"/>
      <c r="F1" s="30"/>
      <c r="G1" s="30"/>
    </row>
    <row r="2" spans="1:9" x14ac:dyDescent="0.25">
      <c r="A2" s="157"/>
      <c r="B2" s="157"/>
      <c r="C2" s="20">
        <v>2018</v>
      </c>
      <c r="D2" s="20">
        <v>2019</v>
      </c>
      <c r="E2" s="20">
        <v>2020</v>
      </c>
      <c r="F2" s="31"/>
    </row>
    <row r="3" spans="1:9" x14ac:dyDescent="0.25">
      <c r="A3" s="157" t="s">
        <v>83</v>
      </c>
      <c r="B3" s="157"/>
      <c r="C3" s="33">
        <v>0.107</v>
      </c>
      <c r="D3" s="32">
        <v>9.4E-2</v>
      </c>
      <c r="E3" s="101">
        <v>5.8000000000000003E-2</v>
      </c>
      <c r="F3" s="31"/>
    </row>
    <row r="4" spans="1:9" x14ac:dyDescent="0.25">
      <c r="A4" s="157" t="s">
        <v>82</v>
      </c>
      <c r="B4" s="157"/>
      <c r="C4" s="33">
        <v>8.5999999999999993E-2</v>
      </c>
      <c r="D4" s="32">
        <v>8.8999999999999996E-2</v>
      </c>
      <c r="E4" s="102">
        <v>7.4999999999999997E-2</v>
      </c>
      <c r="F4" s="31"/>
    </row>
    <row r="5" spans="1:9" x14ac:dyDescent="0.25">
      <c r="A5" s="157" t="s">
        <v>88</v>
      </c>
      <c r="B5" s="157"/>
      <c r="C5" s="33">
        <v>0.38600000000000001</v>
      </c>
      <c r="D5" s="104">
        <v>0.38600000000000001</v>
      </c>
      <c r="E5" s="102">
        <v>0.11849999999999999</v>
      </c>
      <c r="F5" s="31"/>
    </row>
    <row r="6" spans="1:9" x14ac:dyDescent="0.25">
      <c r="A6" s="157" t="s">
        <v>89</v>
      </c>
      <c r="B6" s="157"/>
      <c r="C6" s="33">
        <v>0.123</v>
      </c>
      <c r="D6" s="104">
        <v>0.123</v>
      </c>
      <c r="E6" s="105"/>
      <c r="F6" s="31"/>
    </row>
    <row r="7" spans="1:9" x14ac:dyDescent="0.25">
      <c r="A7" s="157" t="s">
        <v>90</v>
      </c>
      <c r="B7" s="157"/>
      <c r="C7" s="33">
        <v>9.6000000000000002E-2</v>
      </c>
      <c r="D7" s="104">
        <v>9.6000000000000002E-2</v>
      </c>
      <c r="E7" s="102">
        <v>5.2999999999999999E-2</v>
      </c>
      <c r="F7" s="31"/>
    </row>
    <row r="8" spans="1:9" x14ac:dyDescent="0.25">
      <c r="A8" s="157" t="s">
        <v>91</v>
      </c>
      <c r="B8" s="157"/>
      <c r="C8" s="33">
        <v>8.7999999999999995E-2</v>
      </c>
      <c r="D8" s="104">
        <v>8.7999999999999995E-2</v>
      </c>
      <c r="E8" s="106"/>
      <c r="F8" s="31"/>
    </row>
    <row r="9" spans="1:9" x14ac:dyDescent="0.25">
      <c r="A9" s="157" t="s">
        <v>92</v>
      </c>
      <c r="B9" s="157"/>
      <c r="C9" s="33">
        <v>7.5999999999999998E-2</v>
      </c>
      <c r="D9" s="32">
        <v>7.5999999999999998E-2</v>
      </c>
      <c r="E9" s="106">
        <v>6.4000000000000001E-2</v>
      </c>
      <c r="F9" s="31"/>
    </row>
    <row r="10" spans="1:9" x14ac:dyDescent="0.25">
      <c r="A10" s="157" t="s">
        <v>93</v>
      </c>
      <c r="B10" s="157"/>
      <c r="C10" s="33">
        <v>5.8999999999999997E-2</v>
      </c>
      <c r="D10" s="32">
        <v>0.06</v>
      </c>
      <c r="E10" s="101">
        <v>6.7000000000000004E-2</v>
      </c>
      <c r="F10" s="31"/>
    </row>
    <row r="11" spans="1:9" x14ac:dyDescent="0.25">
      <c r="A11" s="157" t="s">
        <v>94</v>
      </c>
      <c r="B11" s="157"/>
      <c r="C11" s="33">
        <v>4.1000000000000002E-2</v>
      </c>
      <c r="D11" s="32">
        <v>4.1000000000000002E-2</v>
      </c>
      <c r="E11" s="101">
        <v>3.2000000000000001E-2</v>
      </c>
      <c r="F11" s="31"/>
    </row>
    <row r="12" spans="1:9" x14ac:dyDescent="0.25">
      <c r="A12" s="158" t="s">
        <v>95</v>
      </c>
      <c r="B12" s="158"/>
      <c r="C12" s="97">
        <v>9.5000000000000001E-2</v>
      </c>
      <c r="D12" s="98">
        <v>9.0999999999999998E-2</v>
      </c>
      <c r="E12" s="103">
        <v>6.6000000000000003E-2</v>
      </c>
      <c r="F12" s="31"/>
    </row>
    <row r="13" spans="1:9" ht="71.25" customHeight="1" x14ac:dyDescent="0.25">
      <c r="A13" s="145" t="s">
        <v>168</v>
      </c>
      <c r="B13" s="145"/>
      <c r="C13" s="145"/>
      <c r="D13" s="145"/>
      <c r="E13" s="145"/>
      <c r="F13" s="34"/>
      <c r="G13" s="35"/>
      <c r="H13" s="35"/>
      <c r="I13" s="35"/>
    </row>
    <row r="14" spans="1:9" x14ac:dyDescent="0.25">
      <c r="A14" s="80"/>
      <c r="B14" s="80"/>
      <c r="C14" s="80"/>
      <c r="D14" s="80"/>
      <c r="E14" s="80"/>
      <c r="F14" s="36"/>
    </row>
    <row r="15" spans="1:9" x14ac:dyDescent="0.25">
      <c r="A15" s="80"/>
      <c r="B15" s="80"/>
      <c r="C15" s="80"/>
      <c r="D15" s="80"/>
      <c r="E15" s="80"/>
    </row>
  </sheetData>
  <mergeCells count="13">
    <mergeCell ref="A13:E13"/>
    <mergeCell ref="A11:B11"/>
    <mergeCell ref="A12:B12"/>
    <mergeCell ref="A6:B6"/>
    <mergeCell ref="A7:B7"/>
    <mergeCell ref="A8:B8"/>
    <mergeCell ref="A9:B9"/>
    <mergeCell ref="A10:B10"/>
    <mergeCell ref="A1:E1"/>
    <mergeCell ref="A2:B2"/>
    <mergeCell ref="A3:B3"/>
    <mergeCell ref="A4:B4"/>
    <mergeCell ref="A5:B5"/>
  </mergeCells>
  <pageMargins left="0.7" right="0.7" top="0.75" bottom="0.75" header="0.51180555555555496" footer="0.51180555555555496"/>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H17"/>
  <sheetViews>
    <sheetView zoomScaleNormal="100" workbookViewId="0">
      <selection activeCell="A2" sqref="A2:G2"/>
    </sheetView>
  </sheetViews>
  <sheetFormatPr baseColWidth="10" defaultColWidth="10.875" defaultRowHeight="15.75" x14ac:dyDescent="0.25"/>
  <cols>
    <col min="1" max="1" width="23.125" customWidth="1"/>
    <col min="2" max="2" width="6.375" customWidth="1"/>
    <col min="3" max="3" width="5.875" customWidth="1"/>
    <col min="4" max="4" width="6.875" customWidth="1"/>
    <col min="5" max="5" width="7.375" customWidth="1"/>
    <col min="6" max="6" width="6.375" customWidth="1"/>
    <col min="7" max="7" width="6.875" customWidth="1"/>
  </cols>
  <sheetData>
    <row r="1" spans="1:8" s="38" customFormat="1" ht="21.75" customHeight="1" x14ac:dyDescent="0.25">
      <c r="A1" s="159" t="s">
        <v>169</v>
      </c>
      <c r="B1" s="159"/>
      <c r="C1" s="159"/>
      <c r="D1" s="159"/>
      <c r="E1" s="159"/>
      <c r="F1" s="159"/>
      <c r="G1" s="159"/>
      <c r="H1" s="37"/>
    </row>
    <row r="2" spans="1:8" x14ac:dyDescent="0.25">
      <c r="A2" s="118" t="s">
        <v>55</v>
      </c>
      <c r="B2" s="118" t="s">
        <v>56</v>
      </c>
      <c r="C2" s="118" t="s">
        <v>57</v>
      </c>
      <c r="D2" s="118" t="s">
        <v>21</v>
      </c>
      <c r="E2" s="118" t="s">
        <v>96</v>
      </c>
      <c r="F2" s="118" t="s">
        <v>59</v>
      </c>
      <c r="G2" s="118" t="s">
        <v>60</v>
      </c>
    </row>
    <row r="3" spans="1:8" x14ac:dyDescent="0.25">
      <c r="A3" s="57" t="s">
        <v>62</v>
      </c>
      <c r="B3" s="90">
        <v>181</v>
      </c>
      <c r="C3" s="72">
        <v>86</v>
      </c>
      <c r="D3" s="72">
        <v>267</v>
      </c>
      <c r="E3" s="91">
        <f>(D3*100)/D15</f>
        <v>19.48905109489051</v>
      </c>
      <c r="F3" s="91">
        <f>(B3*100)/D3</f>
        <v>67.790262172284642</v>
      </c>
      <c r="G3" s="91">
        <f>(C3*100)/D3</f>
        <v>32.209737827715358</v>
      </c>
    </row>
    <row r="4" spans="1:8" x14ac:dyDescent="0.25">
      <c r="A4" s="57" t="s">
        <v>61</v>
      </c>
      <c r="B4" s="90">
        <v>10</v>
      </c>
      <c r="C4" s="83">
        <v>37</v>
      </c>
      <c r="D4" s="83">
        <v>47</v>
      </c>
      <c r="E4" s="91">
        <f>(D4*100)/D15</f>
        <v>3.4306569343065694</v>
      </c>
      <c r="F4" s="91">
        <f>(B4*100)/D4</f>
        <v>21.276595744680851</v>
      </c>
      <c r="G4" s="91">
        <f t="shared" ref="G4:G14" si="0">(C4*100)/D4</f>
        <v>78.723404255319153</v>
      </c>
    </row>
    <row r="5" spans="1:8" x14ac:dyDescent="0.25">
      <c r="A5" s="57" t="s">
        <v>63</v>
      </c>
      <c r="B5" s="90">
        <v>4</v>
      </c>
      <c r="C5" s="83">
        <v>11</v>
      </c>
      <c r="D5" s="83">
        <v>15</v>
      </c>
      <c r="E5" s="91">
        <f>(D5*100)/D15</f>
        <v>1.0948905109489051</v>
      </c>
      <c r="F5" s="91">
        <f t="shared" ref="F5:F14" si="1">(B5*100)/D5</f>
        <v>26.666666666666668</v>
      </c>
      <c r="G5" s="91">
        <f t="shared" si="0"/>
        <v>73.333333333333329</v>
      </c>
    </row>
    <row r="6" spans="1:8" x14ac:dyDescent="0.25">
      <c r="A6" s="57" t="s">
        <v>65</v>
      </c>
      <c r="B6" s="90">
        <v>8</v>
      </c>
      <c r="C6" s="72">
        <v>21</v>
      </c>
      <c r="D6" s="72">
        <v>29</v>
      </c>
      <c r="E6" s="91">
        <f>(D6*100)/D15</f>
        <v>2.1167883211678831</v>
      </c>
      <c r="F6" s="91">
        <f t="shared" si="1"/>
        <v>27.586206896551722</v>
      </c>
      <c r="G6" s="91">
        <f t="shared" si="0"/>
        <v>72.41379310344827</v>
      </c>
    </row>
    <row r="7" spans="1:8" x14ac:dyDescent="0.25">
      <c r="A7" s="57" t="s">
        <v>67</v>
      </c>
      <c r="B7" s="90">
        <v>0</v>
      </c>
      <c r="C7" s="72">
        <v>122</v>
      </c>
      <c r="D7" s="72">
        <v>122</v>
      </c>
      <c r="E7" s="91">
        <f>(D7*100)/D15</f>
        <v>8.9051094890510942</v>
      </c>
      <c r="F7" s="91">
        <f t="shared" si="1"/>
        <v>0</v>
      </c>
      <c r="G7" s="91">
        <f t="shared" si="0"/>
        <v>100</v>
      </c>
    </row>
    <row r="8" spans="1:8" x14ac:dyDescent="0.25">
      <c r="A8" s="57" t="s">
        <v>97</v>
      </c>
      <c r="B8" s="90">
        <v>1</v>
      </c>
      <c r="C8" s="72">
        <v>100</v>
      </c>
      <c r="D8" s="72">
        <v>101</v>
      </c>
      <c r="E8" s="91">
        <f>(D8*100)/D15</f>
        <v>7.3722627737226274</v>
      </c>
      <c r="F8" s="91">
        <f t="shared" si="1"/>
        <v>0.99009900990099009</v>
      </c>
      <c r="G8" s="91">
        <f t="shared" si="0"/>
        <v>99.009900990099013</v>
      </c>
    </row>
    <row r="9" spans="1:8" x14ac:dyDescent="0.25">
      <c r="A9" s="57" t="s">
        <v>70</v>
      </c>
      <c r="B9" s="90">
        <v>163</v>
      </c>
      <c r="C9" s="72">
        <v>26</v>
      </c>
      <c r="D9" s="72">
        <v>189</v>
      </c>
      <c r="E9" s="91">
        <f>(D9*100)/D15</f>
        <v>13.795620437956204</v>
      </c>
      <c r="F9" s="91">
        <f t="shared" si="1"/>
        <v>86.24338624338624</v>
      </c>
      <c r="G9" s="91">
        <f t="shared" si="0"/>
        <v>13.756613756613756</v>
      </c>
    </row>
    <row r="10" spans="1:8" x14ac:dyDescent="0.25">
      <c r="A10" s="57" t="s">
        <v>72</v>
      </c>
      <c r="B10" s="90">
        <v>104</v>
      </c>
      <c r="C10" s="72">
        <v>6</v>
      </c>
      <c r="D10" s="72">
        <v>110</v>
      </c>
      <c r="E10" s="91">
        <f>(D10*100)/D15</f>
        <v>8.0291970802919703</v>
      </c>
      <c r="F10" s="91">
        <f t="shared" si="1"/>
        <v>94.545454545454547</v>
      </c>
      <c r="G10" s="91">
        <f t="shared" si="0"/>
        <v>5.4545454545454541</v>
      </c>
    </row>
    <row r="11" spans="1:8" x14ac:dyDescent="0.25">
      <c r="A11" s="57" t="s">
        <v>74</v>
      </c>
      <c r="B11" s="90">
        <v>1</v>
      </c>
      <c r="C11" s="72">
        <v>67</v>
      </c>
      <c r="D11" s="72">
        <v>68</v>
      </c>
      <c r="E11" s="91">
        <f>(D11*100)/D15</f>
        <v>4.9635036496350367</v>
      </c>
      <c r="F11" s="91">
        <f t="shared" si="1"/>
        <v>1.4705882352941178</v>
      </c>
      <c r="G11" s="91">
        <f t="shared" si="0"/>
        <v>98.529411764705884</v>
      </c>
    </row>
    <row r="12" spans="1:8" ht="16.149999999999999" customHeight="1" x14ac:dyDescent="0.25">
      <c r="A12" s="57" t="s">
        <v>77</v>
      </c>
      <c r="B12" s="90">
        <v>92</v>
      </c>
      <c r="C12" s="72">
        <v>13</v>
      </c>
      <c r="D12" s="72">
        <v>105</v>
      </c>
      <c r="E12" s="91">
        <f>(D12*100)/D15</f>
        <v>7.664233576642336</v>
      </c>
      <c r="F12" s="91">
        <f t="shared" si="1"/>
        <v>87.61904761904762</v>
      </c>
      <c r="G12" s="91">
        <f t="shared" si="0"/>
        <v>12.380952380952381</v>
      </c>
    </row>
    <row r="13" spans="1:8" x14ac:dyDescent="0.25">
      <c r="A13" s="57" t="s">
        <v>119</v>
      </c>
      <c r="B13" s="90">
        <v>32</v>
      </c>
      <c r="C13" s="72">
        <v>1</v>
      </c>
      <c r="D13" s="72">
        <v>33</v>
      </c>
      <c r="E13" s="91">
        <f>(D13*100)/D15</f>
        <v>2.4087591240875912</v>
      </c>
      <c r="F13" s="91">
        <f t="shared" si="1"/>
        <v>96.969696969696969</v>
      </c>
      <c r="G13" s="91">
        <f t="shared" si="0"/>
        <v>3.0303030303030303</v>
      </c>
    </row>
    <row r="14" spans="1:8" x14ac:dyDescent="0.25">
      <c r="A14" s="57" t="s">
        <v>78</v>
      </c>
      <c r="B14" s="90">
        <v>14</v>
      </c>
      <c r="C14" s="72">
        <v>270</v>
      </c>
      <c r="D14" s="72">
        <v>284</v>
      </c>
      <c r="E14" s="91">
        <f>(D14*100)/D15</f>
        <v>20.729927007299271</v>
      </c>
      <c r="F14" s="91">
        <f t="shared" si="1"/>
        <v>4.929577464788732</v>
      </c>
      <c r="G14" s="91">
        <f t="shared" si="0"/>
        <v>95.070422535211264</v>
      </c>
    </row>
    <row r="15" spans="1:8" x14ac:dyDescent="0.25">
      <c r="A15" s="85" t="s">
        <v>79</v>
      </c>
      <c r="B15" s="99">
        <f>B3+B4+B5+B6+B8+B9+B10+B11+B12+B13+B14</f>
        <v>610</v>
      </c>
      <c r="C15" s="99">
        <f>C3+C4+C5+C6+C7+C8+C9+C10+C11+C12+C13+C14</f>
        <v>760</v>
      </c>
      <c r="D15" s="100">
        <f>D3+D4+D5+D6+D7+D8+D9+D10+D11+D12+D13+D14</f>
        <v>1370</v>
      </c>
      <c r="E15" s="96">
        <f>E3+E4+E5+E6+E7+E8+E9+E10+E11+E12+E13+E14</f>
        <v>99.999999999999986</v>
      </c>
      <c r="F15" s="96">
        <f>(B15*100)/D15</f>
        <v>44.525547445255476</v>
      </c>
      <c r="G15" s="96">
        <f>(C15*100)/D15</f>
        <v>55.474452554744524</v>
      </c>
    </row>
    <row r="16" spans="1:8" ht="52.5" customHeight="1" x14ac:dyDescent="0.25">
      <c r="A16" s="160" t="s">
        <v>170</v>
      </c>
      <c r="B16" s="160"/>
      <c r="C16" s="160"/>
      <c r="D16" s="160"/>
      <c r="E16" s="160"/>
      <c r="F16" s="160"/>
      <c r="G16" s="160"/>
    </row>
    <row r="17" spans="1:1" x14ac:dyDescent="0.25">
      <c r="A17" s="39"/>
    </row>
  </sheetData>
  <mergeCells count="2">
    <mergeCell ref="A1:G1"/>
    <mergeCell ref="A16:G16"/>
  </mergeCells>
  <pageMargins left="0.7" right="0.7" top="0.75" bottom="0.75" header="0.51180555555555496" footer="0.51180555555555496"/>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P9"/>
  <sheetViews>
    <sheetView zoomScaleNormal="100" workbookViewId="0">
      <selection activeCell="C10" sqref="C10"/>
    </sheetView>
  </sheetViews>
  <sheetFormatPr baseColWidth="10" defaultColWidth="10.875" defaultRowHeight="15.75" x14ac:dyDescent="0.25"/>
  <cols>
    <col min="2" max="2" width="5.875" customWidth="1"/>
    <col min="3" max="3" width="4.125" customWidth="1"/>
    <col min="4" max="4" width="6.125" customWidth="1"/>
    <col min="5" max="5" width="5.5" customWidth="1"/>
    <col min="6" max="6" width="4.625" customWidth="1"/>
    <col min="7" max="7" width="6" customWidth="1"/>
    <col min="8" max="8" width="4.375" customWidth="1"/>
    <col min="9" max="10" width="5.875" customWidth="1"/>
    <col min="11" max="11" width="7" customWidth="1"/>
    <col min="12" max="12" width="5.875" customWidth="1"/>
    <col min="13" max="13" width="6.875" customWidth="1"/>
    <col min="14" max="14" width="6.75" customWidth="1"/>
    <col min="15" max="15" width="5.25" customWidth="1"/>
    <col min="16" max="16" width="0.125" hidden="1" customWidth="1"/>
    <col min="17" max="17" width="7" customWidth="1"/>
    <col min="18" max="18" width="4.625" customWidth="1"/>
    <col min="19" max="20" width="6.125" customWidth="1"/>
    <col min="21" max="21" width="5.25" customWidth="1"/>
    <col min="22" max="22" width="5.375" customWidth="1"/>
  </cols>
  <sheetData>
    <row r="1" spans="1:16" ht="20.25" customHeight="1" x14ac:dyDescent="0.25">
      <c r="A1" s="161" t="s">
        <v>171</v>
      </c>
      <c r="B1" s="161"/>
      <c r="C1" s="161"/>
      <c r="D1" s="161"/>
      <c r="E1" s="161"/>
      <c r="F1" s="161"/>
      <c r="G1" s="161"/>
      <c r="H1" s="161"/>
      <c r="I1" s="161"/>
      <c r="J1" s="161"/>
      <c r="K1" s="161"/>
      <c r="L1" s="161"/>
      <c r="M1" s="161"/>
      <c r="N1" s="161"/>
      <c r="O1" s="161"/>
      <c r="P1" s="162"/>
    </row>
    <row r="2" spans="1:16" x14ac:dyDescent="0.25">
      <c r="A2" s="165" t="s">
        <v>80</v>
      </c>
      <c r="B2" s="163">
        <v>2019</v>
      </c>
      <c r="C2" s="163"/>
      <c r="D2" s="163"/>
      <c r="E2" s="163"/>
      <c r="F2" s="163"/>
      <c r="G2" s="163"/>
      <c r="H2" s="163"/>
      <c r="I2" s="164">
        <v>2020</v>
      </c>
      <c r="J2" s="164"/>
      <c r="K2" s="164"/>
      <c r="L2" s="164"/>
      <c r="M2" s="164"/>
      <c r="N2" s="164"/>
      <c r="O2" s="164"/>
      <c r="P2" s="84"/>
    </row>
    <row r="3" spans="1:16" x14ac:dyDescent="0.25">
      <c r="A3" s="166"/>
      <c r="B3" s="118" t="s">
        <v>98</v>
      </c>
      <c r="C3" s="118" t="s">
        <v>79</v>
      </c>
      <c r="D3" s="118" t="s">
        <v>20</v>
      </c>
      <c r="E3" s="118" t="s">
        <v>99</v>
      </c>
      <c r="F3" s="118" t="s">
        <v>20</v>
      </c>
      <c r="G3" s="118" t="s">
        <v>100</v>
      </c>
      <c r="H3" s="118" t="s">
        <v>20</v>
      </c>
      <c r="I3" s="118" t="s">
        <v>98</v>
      </c>
      <c r="J3" s="118" t="s">
        <v>21</v>
      </c>
      <c r="K3" s="118" t="s">
        <v>20</v>
      </c>
      <c r="L3" s="118" t="s">
        <v>82</v>
      </c>
      <c r="M3" s="118" t="s">
        <v>20</v>
      </c>
      <c r="N3" s="118" t="s">
        <v>83</v>
      </c>
      <c r="O3" s="118" t="s">
        <v>20</v>
      </c>
      <c r="P3" s="84"/>
    </row>
    <row r="4" spans="1:16" x14ac:dyDescent="0.25">
      <c r="A4" s="57" t="s">
        <v>85</v>
      </c>
      <c r="B4" s="83">
        <v>1</v>
      </c>
      <c r="C4" s="83">
        <v>136</v>
      </c>
      <c r="D4" s="83">
        <v>13.2</v>
      </c>
      <c r="E4" s="83">
        <v>59</v>
      </c>
      <c r="F4" s="83">
        <v>13.8</v>
      </c>
      <c r="G4" s="83">
        <v>77</v>
      </c>
      <c r="H4" s="83">
        <v>12.8</v>
      </c>
      <c r="I4" s="83">
        <v>0</v>
      </c>
      <c r="J4" s="59">
        <v>0</v>
      </c>
      <c r="K4" s="59">
        <v>0</v>
      </c>
      <c r="L4" s="59">
        <v>0</v>
      </c>
      <c r="M4" s="59">
        <v>0</v>
      </c>
      <c r="N4" s="59">
        <v>0</v>
      </c>
      <c r="O4" s="59">
        <v>0</v>
      </c>
      <c r="P4" s="84"/>
    </row>
    <row r="5" spans="1:16" x14ac:dyDescent="0.25">
      <c r="A5" s="57" t="s">
        <v>86</v>
      </c>
      <c r="B5" s="83">
        <v>3</v>
      </c>
      <c r="C5" s="83">
        <v>570</v>
      </c>
      <c r="D5" s="73">
        <v>55.4</v>
      </c>
      <c r="E5" s="73">
        <v>54</v>
      </c>
      <c r="F5" s="73">
        <v>12.7</v>
      </c>
      <c r="G5" s="73">
        <v>516</v>
      </c>
      <c r="H5" s="73">
        <v>85.7</v>
      </c>
      <c r="I5" s="73">
        <v>5</v>
      </c>
      <c r="J5" s="71">
        <v>704</v>
      </c>
      <c r="K5" s="70">
        <v>51.386861313868614</v>
      </c>
      <c r="L5" s="71">
        <v>132</v>
      </c>
      <c r="M5" s="70">
        <v>17.368421052631579</v>
      </c>
      <c r="N5" s="71">
        <v>572</v>
      </c>
      <c r="O5" s="70">
        <v>93.770491803278688</v>
      </c>
      <c r="P5" s="84"/>
    </row>
    <row r="6" spans="1:16" x14ac:dyDescent="0.25">
      <c r="A6" s="57" t="s">
        <v>87</v>
      </c>
      <c r="B6" s="83">
        <v>4</v>
      </c>
      <c r="C6" s="83">
        <v>322</v>
      </c>
      <c r="D6" s="73">
        <v>31.3</v>
      </c>
      <c r="E6" s="73">
        <v>313</v>
      </c>
      <c r="F6" s="73">
        <v>73.5</v>
      </c>
      <c r="G6" s="73">
        <v>9</v>
      </c>
      <c r="H6" s="73">
        <v>1.5</v>
      </c>
      <c r="I6" s="73">
        <v>7</v>
      </c>
      <c r="J6" s="71">
        <v>666</v>
      </c>
      <c r="K6" s="70">
        <v>48.613138686131386</v>
      </c>
      <c r="L6" s="71">
        <v>628</v>
      </c>
      <c r="M6" s="70">
        <v>82.631578947368425</v>
      </c>
      <c r="N6" s="71">
        <v>38</v>
      </c>
      <c r="O6" s="70">
        <v>6.2295081967213113</v>
      </c>
      <c r="P6" s="84"/>
    </row>
    <row r="7" spans="1:16" x14ac:dyDescent="0.25">
      <c r="A7" s="110" t="s">
        <v>21</v>
      </c>
      <c r="B7" s="56">
        <v>8</v>
      </c>
      <c r="C7" s="65">
        <v>1028</v>
      </c>
      <c r="D7" s="56">
        <v>100</v>
      </c>
      <c r="E7" s="56">
        <v>426</v>
      </c>
      <c r="F7" s="56">
        <v>100</v>
      </c>
      <c r="G7" s="56">
        <v>602</v>
      </c>
      <c r="H7" s="56">
        <v>100</v>
      </c>
      <c r="I7" s="56">
        <v>12</v>
      </c>
      <c r="J7" s="65">
        <v>1370</v>
      </c>
      <c r="K7" s="61">
        <v>100</v>
      </c>
      <c r="L7" s="61">
        <v>760</v>
      </c>
      <c r="M7" s="61">
        <v>100</v>
      </c>
      <c r="N7" s="61">
        <v>610</v>
      </c>
      <c r="O7" s="61">
        <v>100</v>
      </c>
      <c r="P7" s="84"/>
    </row>
    <row r="8" spans="1:16" ht="17.25" customHeight="1" x14ac:dyDescent="0.25">
      <c r="A8" s="137" t="s">
        <v>172</v>
      </c>
      <c r="B8" s="137"/>
      <c r="C8" s="137"/>
      <c r="D8" s="137"/>
      <c r="E8" s="137"/>
      <c r="F8" s="137"/>
      <c r="G8" s="137"/>
      <c r="H8" s="137"/>
      <c r="I8" s="137"/>
      <c r="J8" s="137"/>
      <c r="K8" s="137"/>
      <c r="L8" s="137"/>
      <c r="M8" s="137"/>
      <c r="N8" s="137"/>
      <c r="O8" s="137"/>
    </row>
    <row r="9" spans="1:16" ht="18" customHeight="1" x14ac:dyDescent="0.25">
      <c r="A9" s="137"/>
      <c r="B9" s="137"/>
      <c r="C9" s="137"/>
      <c r="D9" s="137"/>
      <c r="E9" s="137"/>
      <c r="F9" s="137"/>
      <c r="G9" s="137"/>
      <c r="H9" s="137"/>
      <c r="I9" s="137"/>
      <c r="J9" s="137"/>
      <c r="K9" s="137"/>
      <c r="L9" s="137"/>
      <c r="M9" s="137"/>
      <c r="N9" s="137"/>
      <c r="O9" s="137"/>
    </row>
  </sheetData>
  <mergeCells count="5">
    <mergeCell ref="A1:P1"/>
    <mergeCell ref="B2:H2"/>
    <mergeCell ref="I2:O2"/>
    <mergeCell ref="A8:O9"/>
    <mergeCell ref="A2:A3"/>
  </mergeCells>
  <pageMargins left="0.7" right="0.7" top="0.75" bottom="0.75" header="0.51180555555555496" footer="0.51180555555555496"/>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G9"/>
  <sheetViews>
    <sheetView zoomScaleNormal="100" workbookViewId="0">
      <selection activeCell="B2" sqref="B2:G3"/>
    </sheetView>
  </sheetViews>
  <sheetFormatPr baseColWidth="10" defaultColWidth="10.875" defaultRowHeight="15.75" x14ac:dyDescent="0.25"/>
  <cols>
    <col min="1" max="1" width="54.375" customWidth="1"/>
    <col min="2" max="2" width="4.75" customWidth="1"/>
    <col min="3" max="3" width="5" customWidth="1"/>
    <col min="4" max="4" width="4.25" customWidth="1"/>
    <col min="5" max="5" width="5.375" customWidth="1"/>
    <col min="6" max="6" width="4.625" customWidth="1"/>
    <col min="7" max="7" width="4.75" customWidth="1"/>
  </cols>
  <sheetData>
    <row r="1" spans="1:7" x14ac:dyDescent="0.25">
      <c r="A1" s="162" t="s">
        <v>173</v>
      </c>
      <c r="B1" s="162"/>
      <c r="C1" s="162"/>
      <c r="D1" s="162"/>
      <c r="E1" s="162"/>
      <c r="F1" s="162"/>
      <c r="G1" s="162"/>
    </row>
    <row r="2" spans="1:7" x14ac:dyDescent="0.25">
      <c r="A2" s="168"/>
      <c r="B2" s="163">
        <v>2018</v>
      </c>
      <c r="C2" s="163"/>
      <c r="D2" s="163">
        <v>2019</v>
      </c>
      <c r="E2" s="163"/>
      <c r="F2" s="163">
        <v>2020</v>
      </c>
      <c r="G2" s="163"/>
    </row>
    <row r="3" spans="1:7" x14ac:dyDescent="0.25">
      <c r="A3" s="169"/>
      <c r="B3" s="118" t="s">
        <v>21</v>
      </c>
      <c r="C3" s="118" t="s">
        <v>20</v>
      </c>
      <c r="D3" s="118" t="s">
        <v>21</v>
      </c>
      <c r="E3" s="118" t="s">
        <v>20</v>
      </c>
      <c r="F3" s="118" t="s">
        <v>21</v>
      </c>
      <c r="G3" s="118" t="s">
        <v>20</v>
      </c>
    </row>
    <row r="4" spans="1:7" x14ac:dyDescent="0.25">
      <c r="A4" s="57" t="s">
        <v>134</v>
      </c>
      <c r="B4" s="88">
        <v>405</v>
      </c>
      <c r="C4" s="89">
        <v>24.6</v>
      </c>
      <c r="D4" s="88">
        <v>487</v>
      </c>
      <c r="E4" s="89">
        <v>27</v>
      </c>
      <c r="F4" s="59">
        <v>490</v>
      </c>
      <c r="G4" s="60">
        <f>(F4*100)/F7</f>
        <v>22.072072072072071</v>
      </c>
    </row>
    <row r="5" spans="1:7" x14ac:dyDescent="0.25">
      <c r="A5" s="57" t="s">
        <v>120</v>
      </c>
      <c r="B5" s="88">
        <v>362</v>
      </c>
      <c r="C5" s="89">
        <v>22</v>
      </c>
      <c r="D5" s="88">
        <v>328</v>
      </c>
      <c r="E5" s="89">
        <v>18.2</v>
      </c>
      <c r="F5" s="59">
        <v>581</v>
      </c>
      <c r="G5" s="60">
        <f>(F5*100)/F7</f>
        <v>26.171171171171171</v>
      </c>
    </row>
    <row r="6" spans="1:7" x14ac:dyDescent="0.25">
      <c r="A6" s="57" t="s">
        <v>174</v>
      </c>
      <c r="B6" s="88">
        <v>879</v>
      </c>
      <c r="C6" s="89">
        <v>53.4</v>
      </c>
      <c r="D6" s="88">
        <v>988</v>
      </c>
      <c r="E6" s="89">
        <v>54.8</v>
      </c>
      <c r="F6" s="88">
        <v>1149</v>
      </c>
      <c r="G6" s="89">
        <f>(F6*100)/F7</f>
        <v>51.756756756756758</v>
      </c>
    </row>
    <row r="7" spans="1:7" x14ac:dyDescent="0.25">
      <c r="A7" s="57" t="s">
        <v>21</v>
      </c>
      <c r="B7" s="88">
        <v>1646</v>
      </c>
      <c r="C7" s="89">
        <v>100</v>
      </c>
      <c r="D7" s="88">
        <v>1803</v>
      </c>
      <c r="E7" s="89">
        <v>100</v>
      </c>
      <c r="F7" s="88">
        <f>F4+F5+F6</f>
        <v>2220</v>
      </c>
      <c r="G7" s="89">
        <f>G4+G5+G6</f>
        <v>100</v>
      </c>
    </row>
    <row r="8" spans="1:7" ht="42" customHeight="1" x14ac:dyDescent="0.25">
      <c r="A8" s="167" t="s">
        <v>175</v>
      </c>
      <c r="B8" s="167"/>
      <c r="C8" s="167"/>
      <c r="D8" s="167"/>
      <c r="E8" s="167"/>
      <c r="F8" s="167"/>
      <c r="G8" s="167"/>
    </row>
    <row r="9" spans="1:7" x14ac:dyDescent="0.25">
      <c r="A9" s="76"/>
      <c r="B9" s="76"/>
      <c r="C9" s="76"/>
      <c r="D9" s="76"/>
      <c r="E9" s="76"/>
      <c r="F9" s="76"/>
      <c r="G9" s="76"/>
    </row>
  </sheetData>
  <mergeCells count="6">
    <mergeCell ref="A1:G1"/>
    <mergeCell ref="B2:C2"/>
    <mergeCell ref="D2:E2"/>
    <mergeCell ref="F2:G2"/>
    <mergeCell ref="A8:G8"/>
    <mergeCell ref="A2:A3"/>
  </mergeCells>
  <pageMargins left="0.7" right="0.7" top="0.75" bottom="0.75" header="0.51180555555555496" footer="0.51180555555555496"/>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K22"/>
  <sheetViews>
    <sheetView zoomScaleNormal="100" workbookViewId="0">
      <selection activeCell="A2" sqref="A2:G2"/>
    </sheetView>
  </sheetViews>
  <sheetFormatPr baseColWidth="10" defaultColWidth="10.875" defaultRowHeight="15.75" x14ac:dyDescent="0.25"/>
  <cols>
    <col min="1" max="1" width="22.75" bestFit="1" customWidth="1"/>
    <col min="2" max="2" width="5.625" customWidth="1"/>
    <col min="3" max="3" width="7" customWidth="1"/>
    <col min="4" max="4" width="7.25" customWidth="1"/>
    <col min="5" max="5" width="5.625" customWidth="1"/>
    <col min="6" max="6" width="6.875" customWidth="1"/>
    <col min="7" max="7" width="7" customWidth="1"/>
    <col min="8" max="8" width="4.75" customWidth="1"/>
    <col min="9" max="9" width="4.625" customWidth="1"/>
    <col min="10" max="10" width="7.125" customWidth="1"/>
    <col min="11" max="11" width="6.75" customWidth="1"/>
    <col min="12" max="12" width="8.375" customWidth="1"/>
    <col min="13" max="13" width="8.625" customWidth="1"/>
    <col min="14" max="14" width="6.25" customWidth="1"/>
  </cols>
  <sheetData>
    <row r="1" spans="1:8" ht="27.75" customHeight="1" x14ac:dyDescent="0.25">
      <c r="A1" s="170" t="s">
        <v>176</v>
      </c>
      <c r="B1" s="170"/>
      <c r="C1" s="170"/>
      <c r="D1" s="170"/>
      <c r="E1" s="170"/>
      <c r="F1" s="170"/>
      <c r="G1" s="170"/>
      <c r="H1" s="31"/>
    </row>
    <row r="2" spans="1:8" x14ac:dyDescent="0.25">
      <c r="A2" s="119" t="s">
        <v>55</v>
      </c>
      <c r="B2" s="120" t="s">
        <v>100</v>
      </c>
      <c r="C2" s="120" t="s">
        <v>99</v>
      </c>
      <c r="D2" s="120" t="s">
        <v>21</v>
      </c>
      <c r="E2" s="120" t="s">
        <v>101</v>
      </c>
      <c r="F2" s="120" t="s">
        <v>102</v>
      </c>
      <c r="G2" s="120" t="s">
        <v>103</v>
      </c>
    </row>
    <row r="3" spans="1:8" x14ac:dyDescent="0.25">
      <c r="A3" s="57" t="s">
        <v>62</v>
      </c>
      <c r="B3" s="90">
        <v>520</v>
      </c>
      <c r="C3" s="72">
        <v>142</v>
      </c>
      <c r="D3" s="73">
        <v>662</v>
      </c>
      <c r="E3" s="91">
        <f>(D3*100)/D16</f>
        <v>28.546787408365674</v>
      </c>
      <c r="F3" s="91">
        <f>(B3*100)/D3</f>
        <v>78.549848942598189</v>
      </c>
      <c r="G3" s="91">
        <f>(C3*100)/D3</f>
        <v>21.450151057401811</v>
      </c>
      <c r="H3" s="58"/>
    </row>
    <row r="4" spans="1:8" x14ac:dyDescent="0.25">
      <c r="A4" s="57" t="s">
        <v>61</v>
      </c>
      <c r="B4" s="90">
        <v>11</v>
      </c>
      <c r="C4" s="72">
        <v>4</v>
      </c>
      <c r="D4" s="73">
        <v>15</v>
      </c>
      <c r="E4" s="91">
        <f>(D4*100)/2319</f>
        <v>0.64683053040103489</v>
      </c>
      <c r="F4" s="91">
        <f t="shared" ref="F4:F16" si="0">(B4*100)/D4</f>
        <v>73.333333333333329</v>
      </c>
      <c r="G4" s="91">
        <f t="shared" ref="G4:G16" si="1">(C4*100)/D4</f>
        <v>26.666666666666668</v>
      </c>
      <c r="H4" s="58"/>
    </row>
    <row r="5" spans="1:8" x14ac:dyDescent="0.25">
      <c r="A5" s="57" t="s">
        <v>63</v>
      </c>
      <c r="B5" s="90">
        <v>3</v>
      </c>
      <c r="C5" s="72">
        <v>12</v>
      </c>
      <c r="D5" s="73">
        <v>15</v>
      </c>
      <c r="E5" s="91">
        <f t="shared" ref="E5:E16" si="2">(D5*100)/2319</f>
        <v>0.64683053040103489</v>
      </c>
      <c r="F5" s="91">
        <f t="shared" si="0"/>
        <v>20</v>
      </c>
      <c r="G5" s="91">
        <f t="shared" si="1"/>
        <v>80</v>
      </c>
      <c r="H5" s="58"/>
    </row>
    <row r="6" spans="1:8" x14ac:dyDescent="0.25">
      <c r="A6" s="57" t="s">
        <v>64</v>
      </c>
      <c r="B6" s="90">
        <v>9</v>
      </c>
      <c r="C6" s="72">
        <v>7</v>
      </c>
      <c r="D6" s="73">
        <v>16</v>
      </c>
      <c r="E6" s="91">
        <f t="shared" si="2"/>
        <v>0.68995256576110398</v>
      </c>
      <c r="F6" s="91">
        <f t="shared" si="0"/>
        <v>56.25</v>
      </c>
      <c r="G6" s="91">
        <f t="shared" si="1"/>
        <v>43.75</v>
      </c>
      <c r="H6" s="58"/>
    </row>
    <row r="7" spans="1:8" x14ac:dyDescent="0.25">
      <c r="A7" s="57" t="s">
        <v>65</v>
      </c>
      <c r="B7" s="90">
        <v>133</v>
      </c>
      <c r="C7" s="72">
        <v>63</v>
      </c>
      <c r="D7" s="73">
        <v>196</v>
      </c>
      <c r="E7" s="91">
        <f t="shared" si="2"/>
        <v>8.4519189305735232</v>
      </c>
      <c r="F7" s="91">
        <f t="shared" si="0"/>
        <v>67.857142857142861</v>
      </c>
      <c r="G7" s="91">
        <f t="shared" si="1"/>
        <v>32.142857142857146</v>
      </c>
      <c r="H7" s="58"/>
    </row>
    <row r="8" spans="1:8" x14ac:dyDescent="0.25">
      <c r="A8" s="57" t="s">
        <v>66</v>
      </c>
      <c r="B8" s="90">
        <v>13</v>
      </c>
      <c r="C8" s="72">
        <v>120</v>
      </c>
      <c r="D8" s="73">
        <v>133</v>
      </c>
      <c r="E8" s="91">
        <f t="shared" si="2"/>
        <v>5.7352307028891767</v>
      </c>
      <c r="F8" s="91">
        <f t="shared" si="0"/>
        <v>9.7744360902255636</v>
      </c>
      <c r="G8" s="91">
        <f t="shared" si="1"/>
        <v>90.225563909774436</v>
      </c>
      <c r="H8" s="58"/>
    </row>
    <row r="9" spans="1:8" x14ac:dyDescent="0.25">
      <c r="A9" s="57" t="s">
        <v>70</v>
      </c>
      <c r="B9" s="90">
        <v>163</v>
      </c>
      <c r="C9" s="72">
        <v>81</v>
      </c>
      <c r="D9" s="73">
        <v>244</v>
      </c>
      <c r="E9" s="91">
        <f t="shared" si="2"/>
        <v>10.521776627856834</v>
      </c>
      <c r="F9" s="91">
        <f t="shared" si="0"/>
        <v>66.803278688524586</v>
      </c>
      <c r="G9" s="91">
        <f t="shared" si="1"/>
        <v>33.196721311475407</v>
      </c>
      <c r="H9" s="58"/>
    </row>
    <row r="10" spans="1:8" x14ac:dyDescent="0.25">
      <c r="A10" s="57" t="s">
        <v>71</v>
      </c>
      <c r="B10" s="90">
        <v>18</v>
      </c>
      <c r="C10" s="72">
        <v>26</v>
      </c>
      <c r="D10" s="73">
        <v>44</v>
      </c>
      <c r="E10" s="91">
        <f t="shared" si="2"/>
        <v>1.8973695558430357</v>
      </c>
      <c r="F10" s="91">
        <f t="shared" si="0"/>
        <v>40.909090909090907</v>
      </c>
      <c r="G10" s="91">
        <f t="shared" si="1"/>
        <v>59.090909090909093</v>
      </c>
      <c r="H10" s="58"/>
    </row>
    <row r="11" spans="1:8" x14ac:dyDescent="0.25">
      <c r="A11" s="57" t="s">
        <v>73</v>
      </c>
      <c r="B11" s="90">
        <v>24</v>
      </c>
      <c r="C11" s="72">
        <v>71</v>
      </c>
      <c r="D11" s="73">
        <v>95</v>
      </c>
      <c r="E11" s="91">
        <f t="shared" si="2"/>
        <v>4.0965933592065547</v>
      </c>
      <c r="F11" s="91">
        <f t="shared" si="0"/>
        <v>25.263157894736842</v>
      </c>
      <c r="G11" s="91">
        <f t="shared" si="1"/>
        <v>74.736842105263165</v>
      </c>
      <c r="H11" s="58"/>
    </row>
    <row r="12" spans="1:8" x14ac:dyDescent="0.25">
      <c r="A12" s="57" t="s">
        <v>75</v>
      </c>
      <c r="B12" s="90">
        <v>72</v>
      </c>
      <c r="C12" s="72">
        <v>6</v>
      </c>
      <c r="D12" s="73">
        <v>78</v>
      </c>
      <c r="E12" s="91">
        <f t="shared" si="2"/>
        <v>3.3635187580853816</v>
      </c>
      <c r="F12" s="91">
        <f t="shared" si="0"/>
        <v>92.307692307692307</v>
      </c>
      <c r="G12" s="91">
        <f t="shared" si="1"/>
        <v>7.6923076923076925</v>
      </c>
      <c r="H12" s="58"/>
    </row>
    <row r="13" spans="1:8" x14ac:dyDescent="0.25">
      <c r="A13" s="57" t="s">
        <v>77</v>
      </c>
      <c r="B13" s="90">
        <v>445</v>
      </c>
      <c r="C13" s="72">
        <v>244</v>
      </c>
      <c r="D13" s="73">
        <v>689</v>
      </c>
      <c r="E13" s="91">
        <f t="shared" si="2"/>
        <v>29.711082363087538</v>
      </c>
      <c r="F13" s="91">
        <f t="shared" si="0"/>
        <v>64.586357039187234</v>
      </c>
      <c r="G13" s="91">
        <f t="shared" si="1"/>
        <v>35.413642960812773</v>
      </c>
      <c r="H13" s="58"/>
    </row>
    <row r="14" spans="1:8" x14ac:dyDescent="0.25">
      <c r="A14" s="57" t="s">
        <v>76</v>
      </c>
      <c r="B14" s="90">
        <v>28</v>
      </c>
      <c r="C14" s="72">
        <v>59</v>
      </c>
      <c r="D14" s="73">
        <v>87</v>
      </c>
      <c r="E14" s="91">
        <f t="shared" si="2"/>
        <v>3.7516170763260024</v>
      </c>
      <c r="F14" s="91">
        <f t="shared" si="0"/>
        <v>32.183908045977013</v>
      </c>
      <c r="G14" s="91">
        <f t="shared" si="1"/>
        <v>67.816091954022994</v>
      </c>
      <c r="H14" s="58"/>
    </row>
    <row r="15" spans="1:8" x14ac:dyDescent="0.25">
      <c r="A15" s="57" t="s">
        <v>78</v>
      </c>
      <c r="B15" s="90">
        <v>0</v>
      </c>
      <c r="C15" s="72">
        <v>45</v>
      </c>
      <c r="D15" s="73">
        <v>45</v>
      </c>
      <c r="E15" s="91">
        <f t="shared" si="2"/>
        <v>1.9404915912031049</v>
      </c>
      <c r="F15" s="91">
        <f t="shared" si="0"/>
        <v>0</v>
      </c>
      <c r="G15" s="91">
        <f t="shared" si="1"/>
        <v>100</v>
      </c>
      <c r="H15" s="58"/>
    </row>
    <row r="16" spans="1:8" x14ac:dyDescent="0.25">
      <c r="A16" s="85" t="s">
        <v>79</v>
      </c>
      <c r="B16" s="92">
        <f>B3+B4+B5+B6+B7+B8+B9+B10+B11+B12+B13+B14</f>
        <v>1439</v>
      </c>
      <c r="C16" s="92">
        <v>880</v>
      </c>
      <c r="D16" s="92">
        <f>D3+D4+D5+D6+D7+D8+D9+D10+D11+D12+D13+D14+D15</f>
        <v>2319</v>
      </c>
      <c r="E16" s="93">
        <f t="shared" si="2"/>
        <v>100</v>
      </c>
      <c r="F16" s="93">
        <f t="shared" si="0"/>
        <v>62.052608883139285</v>
      </c>
      <c r="G16" s="93">
        <f t="shared" si="1"/>
        <v>37.947391116860715</v>
      </c>
      <c r="H16" s="58"/>
    </row>
    <row r="17" spans="1:11" x14ac:dyDescent="0.25">
      <c r="A17" s="171" t="s">
        <v>177</v>
      </c>
      <c r="B17" s="171"/>
      <c r="C17" s="171"/>
      <c r="D17" s="171"/>
      <c r="E17" s="171"/>
      <c r="F17" s="171"/>
      <c r="G17" s="171"/>
      <c r="H17" s="58"/>
    </row>
    <row r="18" spans="1:11" ht="32.25" customHeight="1" x14ac:dyDescent="0.25">
      <c r="A18" s="172"/>
      <c r="B18" s="172"/>
      <c r="C18" s="172"/>
      <c r="D18" s="172"/>
      <c r="E18" s="172"/>
      <c r="F18" s="172"/>
      <c r="G18" s="172"/>
      <c r="H18" s="40"/>
    </row>
    <row r="19" spans="1:11" ht="24.75" customHeight="1" x14ac:dyDescent="0.25">
      <c r="H19" s="41"/>
      <c r="K19" s="58"/>
    </row>
    <row r="22" spans="1:11" ht="15.95" customHeight="1" x14ac:dyDescent="0.25"/>
  </sheetData>
  <mergeCells count="2">
    <mergeCell ref="A1:G1"/>
    <mergeCell ref="A17:G18"/>
  </mergeCells>
  <pageMargins left="0.7" right="0.7" top="0.75" bottom="0.75" header="0.51180555555555496" footer="0.51180555555555496"/>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O9"/>
  <sheetViews>
    <sheetView zoomScaleNormal="100" workbookViewId="0">
      <selection activeCell="A2" sqref="A2:O3"/>
    </sheetView>
  </sheetViews>
  <sheetFormatPr baseColWidth="10" defaultColWidth="10.875" defaultRowHeight="15.75" x14ac:dyDescent="0.25"/>
  <cols>
    <col min="1" max="1" width="11.75" customWidth="1"/>
    <col min="2" max="2" width="4.125" customWidth="1"/>
    <col min="3" max="3" width="4.875" customWidth="1"/>
    <col min="4" max="4" width="6.375" customWidth="1"/>
    <col min="5" max="6" width="5.375" customWidth="1"/>
    <col min="7" max="7" width="4.75" customWidth="1"/>
    <col min="8" max="8" width="5.125" customWidth="1"/>
    <col min="9" max="9" width="3.25" customWidth="1"/>
    <col min="10" max="10" width="4.25" customWidth="1"/>
    <col min="11" max="11" width="6" customWidth="1"/>
    <col min="12" max="12" width="4.25" customWidth="1"/>
    <col min="13" max="13" width="4.125" customWidth="1"/>
    <col min="14" max="14" width="7" customWidth="1"/>
    <col min="15" max="15" width="5.5" customWidth="1"/>
  </cols>
  <sheetData>
    <row r="1" spans="1:15" ht="27.6" customHeight="1" thickBot="1" x14ac:dyDescent="0.3">
      <c r="A1" s="173" t="s">
        <v>178</v>
      </c>
      <c r="B1" s="174"/>
      <c r="C1" s="174"/>
      <c r="D1" s="174"/>
      <c r="E1" s="174"/>
      <c r="F1" s="174"/>
      <c r="G1" s="174"/>
      <c r="H1" s="174"/>
      <c r="I1" s="174"/>
      <c r="J1" s="174"/>
      <c r="K1" s="174"/>
      <c r="L1" s="174"/>
      <c r="M1" s="174"/>
      <c r="N1" s="174"/>
      <c r="O1" s="175"/>
    </row>
    <row r="2" spans="1:15" x14ac:dyDescent="0.25">
      <c r="A2" s="180" t="s">
        <v>104</v>
      </c>
      <c r="B2" s="176">
        <v>2019</v>
      </c>
      <c r="C2" s="176"/>
      <c r="D2" s="176"/>
      <c r="E2" s="176"/>
      <c r="F2" s="176"/>
      <c r="G2" s="176"/>
      <c r="H2" s="176"/>
      <c r="I2" s="177">
        <v>2020</v>
      </c>
      <c r="J2" s="178"/>
      <c r="K2" s="178"/>
      <c r="L2" s="178"/>
      <c r="M2" s="178"/>
      <c r="N2" s="178"/>
      <c r="O2" s="179"/>
    </row>
    <row r="3" spans="1:15" x14ac:dyDescent="0.25">
      <c r="A3" s="181"/>
      <c r="B3" s="121" t="s">
        <v>105</v>
      </c>
      <c r="C3" s="121" t="s">
        <v>106</v>
      </c>
      <c r="D3" s="121" t="s">
        <v>20</v>
      </c>
      <c r="E3" s="121" t="s">
        <v>107</v>
      </c>
      <c r="F3" s="121" t="s">
        <v>20</v>
      </c>
      <c r="G3" s="121" t="s">
        <v>108</v>
      </c>
      <c r="H3" s="121" t="s">
        <v>20</v>
      </c>
      <c r="I3" s="122" t="s">
        <v>105</v>
      </c>
      <c r="J3" s="121" t="s">
        <v>106</v>
      </c>
      <c r="K3" s="121" t="s">
        <v>20</v>
      </c>
      <c r="L3" s="121" t="s">
        <v>107</v>
      </c>
      <c r="M3" s="121" t="s">
        <v>20</v>
      </c>
      <c r="N3" s="121" t="s">
        <v>108</v>
      </c>
      <c r="O3" s="121" t="s">
        <v>20</v>
      </c>
    </row>
    <row r="4" spans="1:15" x14ac:dyDescent="0.25">
      <c r="A4" s="42" t="s">
        <v>85</v>
      </c>
      <c r="B4" s="42">
        <v>0</v>
      </c>
      <c r="C4" s="42">
        <v>0</v>
      </c>
      <c r="D4" s="9">
        <v>0</v>
      </c>
      <c r="E4" s="42">
        <v>0</v>
      </c>
      <c r="F4" s="9">
        <v>0</v>
      </c>
      <c r="G4" s="42">
        <v>0</v>
      </c>
      <c r="H4" s="9">
        <v>0</v>
      </c>
      <c r="I4" s="59">
        <v>2</v>
      </c>
      <c r="J4" s="59">
        <v>60</v>
      </c>
      <c r="K4" s="60">
        <v>2.5873221216041395</v>
      </c>
      <c r="L4" s="59">
        <v>33</v>
      </c>
      <c r="M4" s="60">
        <v>3.75</v>
      </c>
      <c r="N4" s="59">
        <v>27</v>
      </c>
      <c r="O4" s="60">
        <v>1.8763029881862405</v>
      </c>
    </row>
    <row r="5" spans="1:15" x14ac:dyDescent="0.25">
      <c r="A5" s="42" t="s">
        <v>86</v>
      </c>
      <c r="B5" s="42">
        <v>8</v>
      </c>
      <c r="C5" s="8">
        <v>1505</v>
      </c>
      <c r="D5" s="9">
        <f>(C5*100)/C7</f>
        <v>87.145338737695425</v>
      </c>
      <c r="E5" s="42">
        <v>487</v>
      </c>
      <c r="F5" s="9">
        <f>(E5*100)/E7</f>
        <v>74.237804878048777</v>
      </c>
      <c r="G5" s="8">
        <v>1018</v>
      </c>
      <c r="H5" s="9">
        <f>(G5*100)/G7</f>
        <v>95.05135387488329</v>
      </c>
      <c r="I5" s="59">
        <v>7</v>
      </c>
      <c r="J5" s="8">
        <v>1884</v>
      </c>
      <c r="K5" s="60">
        <v>81.241914618369989</v>
      </c>
      <c r="L5" s="59">
        <v>540</v>
      </c>
      <c r="M5" s="60">
        <v>61.363636363636367</v>
      </c>
      <c r="N5" s="8">
        <v>1344</v>
      </c>
      <c r="O5" s="60">
        <v>93.398193189715073</v>
      </c>
    </row>
    <row r="6" spans="1:15" x14ac:dyDescent="0.25">
      <c r="A6" s="42" t="s">
        <v>109</v>
      </c>
      <c r="B6" s="42">
        <v>2</v>
      </c>
      <c r="C6" s="42">
        <v>222</v>
      </c>
      <c r="D6" s="9">
        <f>(C6*100)/C7</f>
        <v>12.854661262304575</v>
      </c>
      <c r="E6" s="42">
        <v>169</v>
      </c>
      <c r="F6" s="9">
        <f>(E6*100)/E7</f>
        <v>25.762195121951219</v>
      </c>
      <c r="G6" s="42">
        <v>53</v>
      </c>
      <c r="H6" s="9">
        <f>(G6*100)/G7</f>
        <v>4.9486461251167135</v>
      </c>
      <c r="I6" s="59">
        <v>5</v>
      </c>
      <c r="J6" s="59">
        <v>375</v>
      </c>
      <c r="K6" s="60">
        <v>16.170763260025872</v>
      </c>
      <c r="L6" s="59">
        <v>307</v>
      </c>
      <c r="M6" s="60">
        <v>34.886363636363633</v>
      </c>
      <c r="N6" s="59">
        <v>68</v>
      </c>
      <c r="O6" s="60">
        <v>4.7255038220986796</v>
      </c>
    </row>
    <row r="7" spans="1:15" x14ac:dyDescent="0.25">
      <c r="A7" s="43" t="s">
        <v>79</v>
      </c>
      <c r="B7" s="43">
        <v>10</v>
      </c>
      <c r="C7" s="44">
        <f t="shared" ref="C7:H7" si="0">C5+C6</f>
        <v>1727</v>
      </c>
      <c r="D7" s="25">
        <f t="shared" si="0"/>
        <v>100</v>
      </c>
      <c r="E7" s="43">
        <f t="shared" si="0"/>
        <v>656</v>
      </c>
      <c r="F7" s="25">
        <f t="shared" si="0"/>
        <v>100</v>
      </c>
      <c r="G7" s="44">
        <f t="shared" si="0"/>
        <v>1071</v>
      </c>
      <c r="H7" s="25">
        <f t="shared" si="0"/>
        <v>100</v>
      </c>
      <c r="I7" s="61">
        <v>14</v>
      </c>
      <c r="J7" s="44">
        <v>2319</v>
      </c>
      <c r="K7" s="62">
        <v>100</v>
      </c>
      <c r="L7" s="61">
        <v>880</v>
      </c>
      <c r="M7" s="62">
        <v>100</v>
      </c>
      <c r="N7" s="44">
        <v>1439</v>
      </c>
      <c r="O7" s="62">
        <v>99.999999999999986</v>
      </c>
    </row>
    <row r="8" spans="1:15" ht="22.9" customHeight="1" x14ac:dyDescent="0.25">
      <c r="A8" s="135" t="s">
        <v>179</v>
      </c>
      <c r="B8" s="135"/>
      <c r="C8" s="135"/>
      <c r="D8" s="135"/>
      <c r="E8" s="135"/>
      <c r="F8" s="135"/>
      <c r="G8" s="135"/>
      <c r="H8" s="135"/>
      <c r="I8" s="135"/>
      <c r="J8" s="135"/>
      <c r="K8" s="135"/>
      <c r="L8" s="135"/>
      <c r="M8" s="135"/>
      <c r="N8" s="135"/>
      <c r="O8" s="135"/>
    </row>
    <row r="9" spans="1:15" x14ac:dyDescent="0.25">
      <c r="B9" s="31"/>
      <c r="C9" s="31"/>
      <c r="D9" s="31"/>
      <c r="E9" s="31"/>
      <c r="F9" s="31"/>
      <c r="G9" s="31"/>
      <c r="H9" s="31"/>
    </row>
  </sheetData>
  <mergeCells count="5">
    <mergeCell ref="A1:O1"/>
    <mergeCell ref="B2:H2"/>
    <mergeCell ref="A8:O8"/>
    <mergeCell ref="I2:O2"/>
    <mergeCell ref="A2:A3"/>
  </mergeCells>
  <pageMargins left="0.7" right="0.7" top="0.75" bottom="0.75" header="0.51180555555555496" footer="0.51180555555555496"/>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J11"/>
  <sheetViews>
    <sheetView zoomScaleNormal="100" workbookViewId="0">
      <selection activeCell="A2" sqref="A2:G2"/>
    </sheetView>
  </sheetViews>
  <sheetFormatPr baseColWidth="10" defaultColWidth="10.625" defaultRowHeight="15.75" x14ac:dyDescent="0.25"/>
  <cols>
    <col min="1" max="1" width="15.375" bestFit="1" customWidth="1"/>
    <col min="2" max="2" width="6.375" customWidth="1"/>
    <col min="3" max="3" width="6.5" customWidth="1"/>
    <col min="4" max="4" width="5.875" customWidth="1"/>
    <col min="5" max="5" width="5.5" customWidth="1"/>
    <col min="6" max="6" width="10.625" customWidth="1"/>
    <col min="7" max="7" width="10.125" customWidth="1"/>
    <col min="8" max="9" width="5.375" customWidth="1"/>
    <col min="10" max="10" width="7" customWidth="1"/>
    <col min="11" max="12" width="6.625" customWidth="1"/>
    <col min="13" max="13" width="8.125" customWidth="1"/>
    <col min="14" max="14" width="7.375" customWidth="1"/>
    <col min="15" max="15" width="15" customWidth="1"/>
    <col min="16" max="16" width="6.125" customWidth="1"/>
    <col min="17" max="17" width="7.25" customWidth="1"/>
    <col min="18" max="18" width="6.625" customWidth="1"/>
    <col min="19" max="19" width="7.125" customWidth="1"/>
    <col min="20" max="20" width="7.375" customWidth="1"/>
    <col min="21" max="21" width="5.625" customWidth="1"/>
  </cols>
  <sheetData>
    <row r="1" spans="1:10" s="45" customFormat="1" ht="27.75" customHeight="1" x14ac:dyDescent="0.25">
      <c r="A1" s="182" t="s">
        <v>180</v>
      </c>
      <c r="B1" s="183"/>
      <c r="C1" s="183"/>
      <c r="D1" s="183"/>
      <c r="E1" s="183"/>
      <c r="F1" s="183"/>
      <c r="G1" s="184"/>
      <c r="H1" s="63"/>
      <c r="I1" s="63"/>
      <c r="J1" s="63"/>
    </row>
    <row r="2" spans="1:10" x14ac:dyDescent="0.25">
      <c r="A2" s="123" t="s">
        <v>55</v>
      </c>
      <c r="B2" s="123" t="s">
        <v>56</v>
      </c>
      <c r="C2" s="123" t="s">
        <v>57</v>
      </c>
      <c r="D2" s="123" t="s">
        <v>21</v>
      </c>
      <c r="E2" s="123" t="s">
        <v>183</v>
      </c>
      <c r="F2" s="123" t="s">
        <v>181</v>
      </c>
      <c r="G2" s="123" t="s">
        <v>182</v>
      </c>
      <c r="H2" s="26"/>
      <c r="I2" s="26"/>
      <c r="J2" s="26"/>
    </row>
    <row r="3" spans="1:10" x14ac:dyDescent="0.25">
      <c r="A3" s="59" t="s">
        <v>65</v>
      </c>
      <c r="B3" s="59">
        <v>45</v>
      </c>
      <c r="C3" s="59">
        <v>3</v>
      </c>
      <c r="D3" s="59">
        <v>48</v>
      </c>
      <c r="E3" s="60">
        <v>6.0453400503778338</v>
      </c>
      <c r="F3" s="60">
        <v>93.75</v>
      </c>
      <c r="G3" s="60">
        <v>6.25</v>
      </c>
      <c r="H3" s="26"/>
      <c r="I3" s="26"/>
      <c r="J3" s="26"/>
    </row>
    <row r="4" spans="1:10" x14ac:dyDescent="0.25">
      <c r="A4" s="59" t="s">
        <v>67</v>
      </c>
      <c r="B4" s="59">
        <v>31</v>
      </c>
      <c r="C4" s="59">
        <v>0</v>
      </c>
      <c r="D4" s="59">
        <v>31</v>
      </c>
      <c r="E4" s="60">
        <v>3.9042821158690177</v>
      </c>
      <c r="F4" s="60">
        <v>100</v>
      </c>
      <c r="G4" s="60">
        <v>0</v>
      </c>
      <c r="H4" s="26"/>
      <c r="I4" s="26"/>
      <c r="J4" s="26"/>
    </row>
    <row r="5" spans="1:10" x14ac:dyDescent="0.25">
      <c r="A5" s="59" t="s">
        <v>70</v>
      </c>
      <c r="B5" s="59">
        <v>14</v>
      </c>
      <c r="C5" s="59">
        <v>47</v>
      </c>
      <c r="D5" s="59">
        <v>61</v>
      </c>
      <c r="E5" s="60">
        <v>7.682619647355164</v>
      </c>
      <c r="F5" s="60">
        <v>22.950819672131146</v>
      </c>
      <c r="G5" s="60">
        <v>77.049180327868854</v>
      </c>
      <c r="H5" s="26"/>
      <c r="I5" s="26"/>
      <c r="J5" s="26"/>
    </row>
    <row r="6" spans="1:10" x14ac:dyDescent="0.25">
      <c r="A6" s="59" t="s">
        <v>72</v>
      </c>
      <c r="B6" s="59">
        <v>30</v>
      </c>
      <c r="C6" s="59">
        <v>211</v>
      </c>
      <c r="D6" s="59">
        <v>241</v>
      </c>
      <c r="E6" s="60">
        <v>30.352644836272042</v>
      </c>
      <c r="F6" s="60">
        <v>12.448132780082988</v>
      </c>
      <c r="G6" s="60">
        <v>87.551867219917014</v>
      </c>
      <c r="H6" s="26"/>
      <c r="I6" s="26"/>
      <c r="J6" s="26"/>
    </row>
    <row r="7" spans="1:10" x14ac:dyDescent="0.25">
      <c r="A7" s="59" t="s">
        <v>121</v>
      </c>
      <c r="B7" s="59">
        <v>5</v>
      </c>
      <c r="C7" s="59">
        <v>9</v>
      </c>
      <c r="D7" s="59">
        <v>14</v>
      </c>
      <c r="E7" s="60">
        <v>1.7632241813602014</v>
      </c>
      <c r="F7" s="60">
        <v>35.714285714285715</v>
      </c>
      <c r="G7" s="60">
        <v>64.285714285714292</v>
      </c>
      <c r="H7" s="26"/>
      <c r="I7" s="26"/>
      <c r="J7" s="26"/>
    </row>
    <row r="8" spans="1:10" ht="20.45" customHeight="1" x14ac:dyDescent="0.25">
      <c r="A8" s="59" t="s">
        <v>76</v>
      </c>
      <c r="B8" s="59">
        <v>270</v>
      </c>
      <c r="C8" s="59">
        <v>129</v>
      </c>
      <c r="D8" s="59">
        <v>399</v>
      </c>
      <c r="E8" s="60">
        <v>50.251889168765743</v>
      </c>
      <c r="F8" s="60">
        <v>67.669172932330824</v>
      </c>
      <c r="G8" s="60">
        <v>32.330827067669176</v>
      </c>
      <c r="H8" s="26"/>
      <c r="I8" s="26"/>
      <c r="J8" s="26"/>
    </row>
    <row r="9" spans="1:10" x14ac:dyDescent="0.25">
      <c r="A9" s="61" t="s">
        <v>21</v>
      </c>
      <c r="B9" s="61">
        <v>395</v>
      </c>
      <c r="C9" s="61">
        <v>399</v>
      </c>
      <c r="D9" s="61">
        <v>794</v>
      </c>
      <c r="E9" s="61">
        <v>100</v>
      </c>
      <c r="F9" s="61"/>
      <c r="G9" s="61"/>
      <c r="H9" s="26"/>
      <c r="I9" s="26"/>
      <c r="J9" s="26"/>
    </row>
    <row r="10" spans="1:10" ht="60" customHeight="1" x14ac:dyDescent="0.25">
      <c r="A10" s="185" t="s">
        <v>184</v>
      </c>
      <c r="B10" s="186"/>
      <c r="C10" s="186"/>
      <c r="D10" s="186"/>
      <c r="E10" s="186"/>
      <c r="F10" s="186"/>
      <c r="G10" s="186"/>
    </row>
    <row r="11" spans="1:10" ht="15.6" customHeight="1" x14ac:dyDescent="0.25"/>
  </sheetData>
  <mergeCells count="2">
    <mergeCell ref="A1:G1"/>
    <mergeCell ref="A10:G10"/>
  </mergeCells>
  <pageMargins left="0.7" right="0.7" top="0.75" bottom="0.75" header="0.51180555555555496" footer="0.51180555555555496"/>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R9"/>
  <sheetViews>
    <sheetView zoomScaleNormal="100" workbookViewId="0">
      <selection activeCell="A2" sqref="A2:O3"/>
    </sheetView>
  </sheetViews>
  <sheetFormatPr baseColWidth="10" defaultColWidth="10.625" defaultRowHeight="15.75" x14ac:dyDescent="0.25"/>
  <cols>
    <col min="2" max="2" width="4.125" customWidth="1"/>
    <col min="3" max="3" width="5" customWidth="1"/>
    <col min="4" max="4" width="5.375" customWidth="1"/>
    <col min="5" max="5" width="6.375" customWidth="1"/>
    <col min="6" max="6" width="5.375" customWidth="1"/>
    <col min="7" max="7" width="4.625" customWidth="1"/>
    <col min="8" max="8" width="5.625" customWidth="1"/>
    <col min="9" max="9" width="4.625" customWidth="1"/>
    <col min="10" max="10" width="6" customWidth="1"/>
    <col min="11" max="11" width="4.625" customWidth="1"/>
    <col min="12" max="12" width="5.75" customWidth="1"/>
    <col min="13" max="13" width="5" customWidth="1"/>
    <col min="14" max="14" width="4.625" customWidth="1"/>
    <col min="15" max="15" width="4.875" customWidth="1"/>
  </cols>
  <sheetData>
    <row r="1" spans="1:18" ht="27.6" customHeight="1" x14ac:dyDescent="0.25">
      <c r="A1" s="187" t="s">
        <v>185</v>
      </c>
      <c r="B1" s="187"/>
      <c r="C1" s="187"/>
      <c r="D1" s="187"/>
      <c r="E1" s="187"/>
      <c r="F1" s="187"/>
      <c r="G1" s="187"/>
      <c r="H1" s="187"/>
      <c r="I1" s="187"/>
      <c r="J1" s="187"/>
      <c r="K1" s="187"/>
      <c r="L1" s="187"/>
      <c r="M1" s="187"/>
      <c r="N1" s="187"/>
      <c r="O1" s="187"/>
    </row>
    <row r="2" spans="1:18" x14ac:dyDescent="0.25">
      <c r="A2" s="189" t="s">
        <v>104</v>
      </c>
      <c r="B2" s="163">
        <v>2019</v>
      </c>
      <c r="C2" s="163"/>
      <c r="D2" s="163"/>
      <c r="E2" s="163"/>
      <c r="F2" s="163"/>
      <c r="G2" s="163"/>
      <c r="H2" s="163"/>
      <c r="I2" s="163">
        <v>2020</v>
      </c>
      <c r="J2" s="163"/>
      <c r="K2" s="163"/>
      <c r="L2" s="163"/>
      <c r="M2" s="163"/>
      <c r="N2" s="163"/>
      <c r="O2" s="163"/>
    </row>
    <row r="3" spans="1:18" x14ac:dyDescent="0.25">
      <c r="A3" s="181"/>
      <c r="B3" s="122" t="s">
        <v>105</v>
      </c>
      <c r="C3" s="122" t="s">
        <v>106</v>
      </c>
      <c r="D3" s="122" t="s">
        <v>20</v>
      </c>
      <c r="E3" s="122" t="s">
        <v>107</v>
      </c>
      <c r="F3" s="122" t="s">
        <v>20</v>
      </c>
      <c r="G3" s="122" t="s">
        <v>108</v>
      </c>
      <c r="H3" s="122" t="s">
        <v>20</v>
      </c>
      <c r="I3" s="122" t="s">
        <v>105</v>
      </c>
      <c r="J3" s="122" t="s">
        <v>106</v>
      </c>
      <c r="K3" s="122" t="s">
        <v>20</v>
      </c>
      <c r="L3" s="122" t="s">
        <v>107</v>
      </c>
      <c r="M3" s="122" t="s">
        <v>20</v>
      </c>
      <c r="N3" s="122" t="s">
        <v>108</v>
      </c>
      <c r="O3" s="122" t="s">
        <v>20</v>
      </c>
    </row>
    <row r="4" spans="1:18" x14ac:dyDescent="0.25">
      <c r="A4" s="42" t="s">
        <v>85</v>
      </c>
      <c r="B4" s="42">
        <v>3</v>
      </c>
      <c r="C4" s="42">
        <v>78</v>
      </c>
      <c r="D4" s="9">
        <f>(C4*100)/C7</f>
        <v>12.78688524590164</v>
      </c>
      <c r="E4" s="42">
        <v>41</v>
      </c>
      <c r="F4" s="9">
        <f>(E4*100)/E7</f>
        <v>11.325966850828729</v>
      </c>
      <c r="G4" s="42">
        <v>37</v>
      </c>
      <c r="H4" s="9">
        <f>(G4*100)/G7</f>
        <v>14.919354838709678</v>
      </c>
      <c r="I4" s="23">
        <v>0</v>
      </c>
      <c r="J4" s="64">
        <v>0</v>
      </c>
      <c r="K4" s="23">
        <v>0</v>
      </c>
      <c r="L4" s="64">
        <v>0</v>
      </c>
      <c r="M4" s="23">
        <v>0</v>
      </c>
      <c r="N4" s="64">
        <v>0</v>
      </c>
      <c r="O4" s="23">
        <v>0</v>
      </c>
    </row>
    <row r="5" spans="1:18" x14ac:dyDescent="0.25">
      <c r="A5" s="42" t="s">
        <v>86</v>
      </c>
      <c r="B5" s="42">
        <v>2</v>
      </c>
      <c r="C5" s="42">
        <v>294</v>
      </c>
      <c r="D5" s="9">
        <f>(C5*100)/C7</f>
        <v>48.196721311475407</v>
      </c>
      <c r="E5" s="42">
        <v>111</v>
      </c>
      <c r="F5" s="9">
        <f>(E5*100)/E7</f>
        <v>30.662983425414364</v>
      </c>
      <c r="G5" s="42">
        <v>183</v>
      </c>
      <c r="H5" s="9">
        <f>(G5*100)/G7</f>
        <v>73.790322580645167</v>
      </c>
      <c r="I5" s="23">
        <v>3</v>
      </c>
      <c r="J5" s="64">
        <v>478</v>
      </c>
      <c r="K5" s="23">
        <v>60.201511335012597</v>
      </c>
      <c r="L5" s="64">
        <v>132</v>
      </c>
      <c r="M5" s="23">
        <v>33.082706766917291</v>
      </c>
      <c r="N5" s="64">
        <v>346</v>
      </c>
      <c r="O5" s="23">
        <v>87.594936708860757</v>
      </c>
    </row>
    <row r="6" spans="1:18" x14ac:dyDescent="0.25">
      <c r="A6" s="42" t="s">
        <v>87</v>
      </c>
      <c r="B6" s="42">
        <v>1</v>
      </c>
      <c r="C6" s="42">
        <v>238</v>
      </c>
      <c r="D6" s="9">
        <f>(C6*100)/C7</f>
        <v>39.016393442622949</v>
      </c>
      <c r="E6" s="42">
        <v>210</v>
      </c>
      <c r="F6" s="9">
        <f>(E6*100)/E7</f>
        <v>58.011049723756905</v>
      </c>
      <c r="G6" s="42">
        <v>28</v>
      </c>
      <c r="H6" s="9">
        <f>(G6*100)/G7</f>
        <v>11.290322580645162</v>
      </c>
      <c r="I6" s="23">
        <v>3</v>
      </c>
      <c r="J6" s="64">
        <v>316</v>
      </c>
      <c r="K6" s="23">
        <v>39.798488664987403</v>
      </c>
      <c r="L6" s="64">
        <v>267</v>
      </c>
      <c r="M6" s="23">
        <v>66.917293233082702</v>
      </c>
      <c r="N6" s="64">
        <v>49</v>
      </c>
      <c r="O6" s="23">
        <v>12.405063291139241</v>
      </c>
    </row>
    <row r="7" spans="1:18" x14ac:dyDescent="0.25">
      <c r="A7" s="61" t="s">
        <v>79</v>
      </c>
      <c r="B7" s="61">
        <v>7</v>
      </c>
      <c r="C7" s="61">
        <f>C4+C5+C6</f>
        <v>610</v>
      </c>
      <c r="D7" s="62">
        <f>D4+D5+D6</f>
        <v>100</v>
      </c>
      <c r="E7" s="61">
        <f>E4+E5+E6</f>
        <v>362</v>
      </c>
      <c r="F7" s="62">
        <f>F4+F5+F6</f>
        <v>100</v>
      </c>
      <c r="G7" s="61">
        <f>G4+G5+G6</f>
        <v>248</v>
      </c>
      <c r="H7" s="62">
        <v>100</v>
      </c>
      <c r="I7" s="62">
        <v>6</v>
      </c>
      <c r="J7" s="94">
        <v>794</v>
      </c>
      <c r="K7" s="62">
        <v>100</v>
      </c>
      <c r="L7" s="94">
        <v>399</v>
      </c>
      <c r="M7" s="62">
        <v>100</v>
      </c>
      <c r="N7" s="94">
        <v>395</v>
      </c>
      <c r="O7" s="62">
        <v>100</v>
      </c>
    </row>
    <row r="8" spans="1:18" ht="39.75" customHeight="1" x14ac:dyDescent="0.25">
      <c r="A8" s="185" t="s">
        <v>186</v>
      </c>
      <c r="B8" s="185"/>
      <c r="C8" s="185"/>
      <c r="D8" s="185"/>
      <c r="E8" s="185"/>
      <c r="F8" s="185"/>
      <c r="G8" s="185"/>
      <c r="H8" s="185"/>
      <c r="I8" s="185"/>
      <c r="J8" s="185"/>
      <c r="K8" s="185"/>
      <c r="L8" s="185"/>
      <c r="M8" s="185"/>
      <c r="N8" s="185"/>
      <c r="O8" s="185"/>
      <c r="P8" s="111"/>
      <c r="Q8" s="111"/>
      <c r="R8" s="111"/>
    </row>
    <row r="9" spans="1:18" ht="31.5" customHeight="1" x14ac:dyDescent="0.25">
      <c r="A9" s="188"/>
      <c r="B9" s="188"/>
      <c r="C9" s="188"/>
      <c r="D9" s="188"/>
      <c r="E9" s="188"/>
      <c r="F9" s="188"/>
      <c r="G9" s="188"/>
      <c r="H9" s="188"/>
      <c r="I9" s="188"/>
      <c r="J9" s="188"/>
      <c r="K9" s="188"/>
      <c r="L9" s="188"/>
      <c r="M9" s="188"/>
      <c r="N9" s="188"/>
      <c r="O9" s="188"/>
    </row>
  </sheetData>
  <mergeCells count="5">
    <mergeCell ref="A1:O1"/>
    <mergeCell ref="B2:H2"/>
    <mergeCell ref="I2:O2"/>
    <mergeCell ref="A8:O9"/>
    <mergeCell ref="A2:A3"/>
  </mergeCells>
  <pageMargins left="0.7" right="0.7" top="0.75" bottom="0.75" header="0.51180555555555496" footer="0.51180555555555496"/>
  <pageSetup paperSize="9"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H6"/>
  <sheetViews>
    <sheetView zoomScaleNormal="100" workbookViewId="0">
      <selection activeCell="B2" sqref="B2:D2"/>
    </sheetView>
  </sheetViews>
  <sheetFormatPr baseColWidth="10" defaultColWidth="10.625" defaultRowHeight="15.75" x14ac:dyDescent="0.25"/>
  <sheetData>
    <row r="1" spans="1:8" ht="24" customHeight="1" x14ac:dyDescent="0.25">
      <c r="A1" s="190" t="s">
        <v>187</v>
      </c>
      <c r="B1" s="190"/>
      <c r="C1" s="190"/>
      <c r="D1" s="190"/>
      <c r="E1" s="31"/>
      <c r="F1" s="31"/>
      <c r="G1" s="31"/>
      <c r="H1" s="31"/>
    </row>
    <row r="2" spans="1:8" x14ac:dyDescent="0.25">
      <c r="A2" s="46"/>
      <c r="B2" s="20">
        <v>2018</v>
      </c>
      <c r="C2" s="20">
        <v>2019</v>
      </c>
      <c r="D2" s="20">
        <v>2020</v>
      </c>
      <c r="E2" s="31"/>
      <c r="F2" s="31"/>
      <c r="G2" s="31"/>
    </row>
    <row r="3" spans="1:8" x14ac:dyDescent="0.25">
      <c r="A3" s="46" t="s">
        <v>110</v>
      </c>
      <c r="B3" s="47">
        <v>315</v>
      </c>
      <c r="C3" s="47">
        <v>419</v>
      </c>
      <c r="D3" s="47">
        <v>336</v>
      </c>
      <c r="E3" s="31"/>
      <c r="F3" s="31"/>
      <c r="G3" s="31"/>
    </row>
    <row r="4" spans="1:8" ht="22.5" x14ac:dyDescent="0.25">
      <c r="A4" s="109" t="s">
        <v>111</v>
      </c>
      <c r="B4" s="48">
        <v>1428</v>
      </c>
      <c r="C4" s="48">
        <v>1636</v>
      </c>
      <c r="D4" s="48">
        <v>1414</v>
      </c>
      <c r="E4" s="31"/>
      <c r="F4" s="31"/>
      <c r="G4" s="31"/>
    </row>
    <row r="5" spans="1:8" ht="71.25" customHeight="1" x14ac:dyDescent="0.25">
      <c r="A5" s="191" t="s">
        <v>188</v>
      </c>
      <c r="B5" s="191"/>
      <c r="C5" s="191"/>
      <c r="D5" s="191"/>
      <c r="E5" s="31"/>
      <c r="F5" s="31"/>
      <c r="G5" s="31"/>
      <c r="H5" s="31"/>
    </row>
    <row r="6" spans="1:8" x14ac:dyDescent="0.25">
      <c r="A6" s="31"/>
      <c r="B6" s="31"/>
      <c r="C6" s="31"/>
      <c r="D6" s="31"/>
      <c r="E6" s="31"/>
      <c r="F6" s="31"/>
      <c r="G6" s="31"/>
      <c r="H6" s="31"/>
    </row>
  </sheetData>
  <mergeCells count="2">
    <mergeCell ref="A1:D1"/>
    <mergeCell ref="A5:D5"/>
  </mergeCells>
  <pageMargins left="0.7" right="0.7" top="0.75" bottom="0.75" header="0.51180555555555496" footer="0.51180555555555496"/>
  <pageSetup paperSize="9" orientation="portrait"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I14"/>
  <sheetViews>
    <sheetView zoomScaleNormal="100" workbookViewId="0">
      <selection activeCell="F2" sqref="F2:H2"/>
    </sheetView>
  </sheetViews>
  <sheetFormatPr baseColWidth="10" defaultColWidth="10.625" defaultRowHeight="15.75" x14ac:dyDescent="0.25"/>
  <sheetData>
    <row r="1" spans="1:9" x14ac:dyDescent="0.25">
      <c r="A1" s="141" t="s">
        <v>189</v>
      </c>
      <c r="B1" s="141"/>
      <c r="C1" s="141"/>
      <c r="D1" s="141"/>
      <c r="E1" s="141"/>
      <c r="F1" s="141"/>
      <c r="G1" s="141"/>
      <c r="H1" s="141"/>
      <c r="I1" s="49"/>
    </row>
    <row r="2" spans="1:9" x14ac:dyDescent="0.25">
      <c r="A2" s="157"/>
      <c r="B2" s="157"/>
      <c r="C2" s="157"/>
      <c r="D2" s="157"/>
      <c r="E2" s="157"/>
      <c r="F2" s="114">
        <v>2018</v>
      </c>
      <c r="G2" s="114">
        <v>2019</v>
      </c>
      <c r="H2" s="114">
        <v>2020</v>
      </c>
      <c r="I2" s="49"/>
    </row>
    <row r="3" spans="1:9" x14ac:dyDescent="0.25">
      <c r="A3" s="192" t="s">
        <v>112</v>
      </c>
      <c r="B3" s="192"/>
      <c r="C3" s="192"/>
      <c r="D3" s="192"/>
      <c r="E3" s="192"/>
      <c r="F3" s="15">
        <v>2622</v>
      </c>
      <c r="G3" s="15">
        <v>2513</v>
      </c>
      <c r="H3" s="15">
        <v>2920</v>
      </c>
      <c r="I3" s="49"/>
    </row>
    <row r="4" spans="1:9" x14ac:dyDescent="0.25">
      <c r="A4" s="157" t="s">
        <v>122</v>
      </c>
      <c r="B4" s="157"/>
      <c r="C4" s="157"/>
      <c r="D4" s="157"/>
      <c r="E4" s="157"/>
      <c r="F4" s="16">
        <v>664</v>
      </c>
      <c r="G4" s="16">
        <v>532</v>
      </c>
      <c r="H4" s="16">
        <v>868</v>
      </c>
      <c r="I4" s="49"/>
    </row>
    <row r="5" spans="1:9" x14ac:dyDescent="0.25">
      <c r="A5" s="157" t="s">
        <v>123</v>
      </c>
      <c r="B5" s="157"/>
      <c r="C5" s="157"/>
      <c r="D5" s="157"/>
      <c r="E5" s="157"/>
      <c r="F5" s="16">
        <v>290</v>
      </c>
      <c r="G5" s="16">
        <v>180</v>
      </c>
      <c r="H5" s="16">
        <v>515</v>
      </c>
      <c r="I5" s="49"/>
    </row>
    <row r="6" spans="1:9" x14ac:dyDescent="0.25">
      <c r="A6" s="157" t="s">
        <v>114</v>
      </c>
      <c r="B6" s="157"/>
      <c r="C6" s="157"/>
      <c r="D6" s="157"/>
      <c r="E6" s="157"/>
      <c r="F6" s="16">
        <v>87</v>
      </c>
      <c r="G6" s="16">
        <v>275</v>
      </c>
      <c r="H6" s="16">
        <v>227</v>
      </c>
      <c r="I6" s="49"/>
    </row>
    <row r="7" spans="1:9" x14ac:dyDescent="0.25">
      <c r="A7" s="157" t="s">
        <v>113</v>
      </c>
      <c r="B7" s="157"/>
      <c r="C7" s="157"/>
      <c r="D7" s="157"/>
      <c r="E7" s="157"/>
      <c r="F7" s="16">
        <v>91</v>
      </c>
      <c r="G7" s="16">
        <v>6</v>
      </c>
      <c r="H7" s="16"/>
      <c r="I7" s="49"/>
    </row>
    <row r="8" spans="1:9" x14ac:dyDescent="0.25">
      <c r="A8" s="157" t="s">
        <v>190</v>
      </c>
      <c r="B8" s="157"/>
      <c r="C8" s="157"/>
      <c r="D8" s="157"/>
      <c r="E8" s="157"/>
      <c r="F8" s="13">
        <v>1250</v>
      </c>
      <c r="G8" s="13">
        <v>1454</v>
      </c>
      <c r="H8" s="13">
        <v>1310</v>
      </c>
      <c r="I8" s="49"/>
    </row>
    <row r="9" spans="1:9" x14ac:dyDescent="0.25">
      <c r="A9" s="157" t="s">
        <v>191</v>
      </c>
      <c r="B9" s="157"/>
      <c r="C9" s="157"/>
      <c r="D9" s="157"/>
      <c r="E9" s="157"/>
      <c r="F9" s="16">
        <v>100</v>
      </c>
      <c r="G9" s="16">
        <v>63</v>
      </c>
      <c r="H9" s="16"/>
      <c r="I9" s="49"/>
    </row>
    <row r="10" spans="1:9" x14ac:dyDescent="0.25">
      <c r="A10" s="157" t="s">
        <v>192</v>
      </c>
      <c r="B10" s="157"/>
      <c r="C10" s="157"/>
      <c r="D10" s="157"/>
      <c r="E10" s="157"/>
      <c r="F10" s="24">
        <v>140</v>
      </c>
      <c r="G10" s="24">
        <v>3</v>
      </c>
      <c r="H10" s="24"/>
      <c r="I10" s="49"/>
    </row>
    <row r="11" spans="1:9" ht="38.25" customHeight="1" x14ac:dyDescent="0.25">
      <c r="A11" s="137" t="s">
        <v>193</v>
      </c>
      <c r="B11" s="137"/>
      <c r="C11" s="137"/>
      <c r="D11" s="137"/>
      <c r="E11" s="137"/>
      <c r="F11" s="137"/>
      <c r="G11" s="137"/>
      <c r="H11" s="137"/>
      <c r="I11" s="49"/>
    </row>
    <row r="12" spans="1:9" x14ac:dyDescent="0.25">
      <c r="A12" s="10"/>
      <c r="B12" s="10"/>
      <c r="C12" s="10"/>
      <c r="D12" s="10"/>
      <c r="E12" s="138"/>
      <c r="F12" s="138"/>
      <c r="G12" s="138"/>
      <c r="H12" s="138"/>
      <c r="I12" s="138"/>
    </row>
    <row r="13" spans="1:9" x14ac:dyDescent="0.25">
      <c r="A13" s="10"/>
      <c r="B13" s="10"/>
      <c r="C13" s="10"/>
      <c r="D13" s="10"/>
      <c r="E13" s="138"/>
      <c r="F13" s="138"/>
      <c r="G13" s="138"/>
      <c r="H13" s="138"/>
      <c r="I13" s="138"/>
    </row>
    <row r="14" spans="1:9" x14ac:dyDescent="0.25">
      <c r="A14" s="193"/>
      <c r="B14" s="193"/>
      <c r="C14" s="193"/>
      <c r="D14" s="193"/>
      <c r="E14" s="193"/>
      <c r="F14" s="10"/>
      <c r="G14" s="10"/>
      <c r="H14" s="10"/>
      <c r="I14" s="10"/>
    </row>
  </sheetData>
  <mergeCells count="14">
    <mergeCell ref="A11:H11"/>
    <mergeCell ref="E12:I12"/>
    <mergeCell ref="E13:I13"/>
    <mergeCell ref="A14:E14"/>
    <mergeCell ref="A6:E6"/>
    <mergeCell ref="A7:E7"/>
    <mergeCell ref="A8:E8"/>
    <mergeCell ref="A9:E9"/>
    <mergeCell ref="A10:E10"/>
    <mergeCell ref="A1:H1"/>
    <mergeCell ref="A2:E2"/>
    <mergeCell ref="A3:E3"/>
    <mergeCell ref="A4:E4"/>
    <mergeCell ref="A5:E5"/>
  </mergeCells>
  <pageMargins left="0.7" right="0.7" top="0.75" bottom="0.75" header="0.51180555555555496" footer="0.51180555555555496"/>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K13"/>
  <sheetViews>
    <sheetView zoomScaleNormal="100" workbookViewId="0">
      <selection activeCell="E15" sqref="D15:E15"/>
    </sheetView>
  </sheetViews>
  <sheetFormatPr baseColWidth="10" defaultColWidth="10.875" defaultRowHeight="15.75" x14ac:dyDescent="0.25"/>
  <cols>
    <col min="1" max="1" width="38.375" customWidth="1"/>
    <col min="2" max="2" width="13.75" customWidth="1"/>
  </cols>
  <sheetData>
    <row r="1" spans="1:11" x14ac:dyDescent="0.25">
      <c r="A1" s="132" t="s">
        <v>124</v>
      </c>
      <c r="B1" s="133"/>
      <c r="C1" s="133"/>
      <c r="D1" s="133"/>
      <c r="E1" s="133"/>
      <c r="F1" s="133"/>
      <c r="G1" s="134"/>
    </row>
    <row r="2" spans="1:11" x14ac:dyDescent="0.25">
      <c r="A2" s="1"/>
      <c r="B2" s="112">
        <v>2018</v>
      </c>
      <c r="C2" s="112" t="s">
        <v>20</v>
      </c>
      <c r="D2" s="112">
        <v>2019</v>
      </c>
      <c r="E2" s="112" t="s">
        <v>20</v>
      </c>
      <c r="F2" s="112">
        <v>2020</v>
      </c>
      <c r="G2" s="112" t="s">
        <v>20</v>
      </c>
    </row>
    <row r="3" spans="1:11" x14ac:dyDescent="0.25">
      <c r="A3" s="2" t="s">
        <v>21</v>
      </c>
      <c r="B3" s="3">
        <f>B4+B5+B6+B7+B8</f>
        <v>481693</v>
      </c>
      <c r="C3" s="4">
        <v>100</v>
      </c>
      <c r="D3" s="3">
        <f>SUM(D4:D8)</f>
        <v>468555</v>
      </c>
      <c r="E3" s="5">
        <f>SUM(E4:E8)</f>
        <v>99.999999999999986</v>
      </c>
      <c r="F3" s="3">
        <f>SUM(F4:F8)</f>
        <v>444590</v>
      </c>
      <c r="G3" s="5">
        <f>SUM(G4:G8)</f>
        <v>100</v>
      </c>
      <c r="I3" s="78"/>
      <c r="J3" s="6"/>
      <c r="K3" s="6"/>
    </row>
    <row r="4" spans="1:11" x14ac:dyDescent="0.25">
      <c r="A4" s="7" t="s">
        <v>22</v>
      </c>
      <c r="B4" s="8">
        <v>230003</v>
      </c>
      <c r="C4" s="9">
        <f>(B4*100)/B3</f>
        <v>47.748877397014283</v>
      </c>
      <c r="D4" s="8">
        <v>216201</v>
      </c>
      <c r="E4" s="9">
        <f>D4/D3*100</f>
        <v>46.142075103242945</v>
      </c>
      <c r="F4" s="8">
        <v>211380</v>
      </c>
      <c r="G4" s="23">
        <f>F4/F3*100</f>
        <v>47.544929035740793</v>
      </c>
      <c r="I4" s="78"/>
      <c r="J4" s="6"/>
      <c r="K4" s="82"/>
    </row>
    <row r="5" spans="1:11" x14ac:dyDescent="0.25">
      <c r="A5" s="7" t="s">
        <v>23</v>
      </c>
      <c r="B5" s="8">
        <v>227464</v>
      </c>
      <c r="C5" s="9">
        <f>(B5*100)/B3</f>
        <v>47.221778186521291</v>
      </c>
      <c r="D5" s="8">
        <v>227743</v>
      </c>
      <c r="E5" s="9">
        <f>D5/D3*100</f>
        <v>48.605393176894921</v>
      </c>
      <c r="F5" s="8">
        <v>205708</v>
      </c>
      <c r="G5" s="23">
        <f>F5/F3*100</f>
        <v>46.269146854405179</v>
      </c>
      <c r="I5" s="78"/>
      <c r="J5" s="6"/>
      <c r="K5" s="6"/>
    </row>
    <row r="6" spans="1:11" x14ac:dyDescent="0.25">
      <c r="A6" s="7" t="s">
        <v>24</v>
      </c>
      <c r="B6" s="8">
        <v>17483</v>
      </c>
      <c r="C6" s="9">
        <f>(B6*100)/B3</f>
        <v>3.6294901524414929</v>
      </c>
      <c r="D6" s="8">
        <v>17725</v>
      </c>
      <c r="E6" s="9">
        <f>D6/D3*100</f>
        <v>3.7829070226547579</v>
      </c>
      <c r="F6" s="8">
        <v>18262</v>
      </c>
      <c r="G6" s="23">
        <f>F6/F3*100</f>
        <v>4.1076047594412826</v>
      </c>
      <c r="I6" s="78"/>
      <c r="J6" s="6"/>
      <c r="K6" s="6"/>
    </row>
    <row r="7" spans="1:11" x14ac:dyDescent="0.25">
      <c r="A7" s="7" t="s">
        <v>25</v>
      </c>
      <c r="B7" s="8">
        <v>2622</v>
      </c>
      <c r="C7" s="9">
        <f>(B7*100)/B3</f>
        <v>0.54433010236810586</v>
      </c>
      <c r="D7" s="8">
        <v>2513</v>
      </c>
      <c r="E7" s="9">
        <f>D7/D3*100</f>
        <v>0.53632977985508634</v>
      </c>
      <c r="F7" s="8">
        <v>2920</v>
      </c>
      <c r="G7" s="23">
        <f>F7/F3*100</f>
        <v>0.65678490294428571</v>
      </c>
      <c r="I7" s="78"/>
      <c r="J7" s="6"/>
      <c r="K7" s="6"/>
    </row>
    <row r="8" spans="1:11" x14ac:dyDescent="0.25">
      <c r="A8" s="7" t="s">
        <v>26</v>
      </c>
      <c r="B8" s="8">
        <v>4121</v>
      </c>
      <c r="C8" s="9">
        <f>(B8*100)/B3</f>
        <v>0.85552416165482992</v>
      </c>
      <c r="D8" s="8">
        <v>4373</v>
      </c>
      <c r="E8" s="9">
        <f>D8/D3*100</f>
        <v>0.9332949173522852</v>
      </c>
      <c r="F8" s="8">
        <v>6320</v>
      </c>
      <c r="G8" s="23">
        <f>F8/F3*100</f>
        <v>1.4215344474684541</v>
      </c>
      <c r="I8" s="78"/>
      <c r="J8" s="6"/>
      <c r="K8" s="6"/>
    </row>
    <row r="9" spans="1:11" ht="38.25" customHeight="1" x14ac:dyDescent="0.25">
      <c r="A9" s="135" t="s">
        <v>158</v>
      </c>
      <c r="B9" s="135"/>
      <c r="C9" s="135"/>
      <c r="D9" s="135"/>
      <c r="E9" s="135"/>
      <c r="F9" s="135"/>
      <c r="G9" s="135"/>
    </row>
    <row r="13" spans="1:11" x14ac:dyDescent="0.25">
      <c r="H13" s="58"/>
    </row>
  </sheetData>
  <mergeCells count="2">
    <mergeCell ref="A1:G1"/>
    <mergeCell ref="A9:G9"/>
  </mergeCells>
  <pageMargins left="0.7" right="0.7" top="0.75" bottom="0.75" header="0.51180555555555496" footer="0.51180555555555496"/>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D12"/>
  <sheetViews>
    <sheetView tabSelected="1" zoomScaleNormal="100" workbookViewId="0">
      <selection sqref="A1:D12"/>
    </sheetView>
  </sheetViews>
  <sheetFormatPr baseColWidth="10" defaultColWidth="10.625" defaultRowHeight="15.75" x14ac:dyDescent="0.25"/>
  <cols>
    <col min="1" max="1" width="53.25" bestFit="1" customWidth="1"/>
  </cols>
  <sheetData>
    <row r="1" spans="1:4" x14ac:dyDescent="0.25">
      <c r="A1" s="162" t="s">
        <v>194</v>
      </c>
      <c r="B1" s="162"/>
      <c r="C1" s="162"/>
      <c r="D1" s="162"/>
    </row>
    <row r="2" spans="1:4" x14ac:dyDescent="0.25">
      <c r="A2" s="57"/>
      <c r="B2" s="124">
        <v>2018</v>
      </c>
      <c r="C2" s="124">
        <v>2019</v>
      </c>
      <c r="D2" s="124">
        <v>2020</v>
      </c>
    </row>
    <row r="3" spans="1:4" x14ac:dyDescent="0.25">
      <c r="A3" s="125" t="s">
        <v>115</v>
      </c>
      <c r="B3" s="126">
        <v>4121</v>
      </c>
      <c r="C3" s="126">
        <v>4373</v>
      </c>
      <c r="D3" s="126">
        <v>6320</v>
      </c>
    </row>
    <row r="4" spans="1:4" x14ac:dyDescent="0.25">
      <c r="A4" s="57" t="s">
        <v>196</v>
      </c>
      <c r="B4" s="83">
        <v>56</v>
      </c>
      <c r="C4" s="83">
        <v>125</v>
      </c>
      <c r="D4" s="83">
        <v>64</v>
      </c>
    </row>
    <row r="5" spans="1:4" x14ac:dyDescent="0.25">
      <c r="A5" s="57" t="s">
        <v>195</v>
      </c>
      <c r="B5" s="83">
        <v>637</v>
      </c>
      <c r="C5" s="83">
        <v>653</v>
      </c>
      <c r="D5" s="83">
        <v>758</v>
      </c>
    </row>
    <row r="6" spans="1:4" x14ac:dyDescent="0.25">
      <c r="A6" s="57" t="s">
        <v>197</v>
      </c>
      <c r="B6" s="83">
        <v>234</v>
      </c>
      <c r="C6" s="83">
        <v>421</v>
      </c>
      <c r="D6" s="83"/>
    </row>
    <row r="7" spans="1:4" x14ac:dyDescent="0.25">
      <c r="A7" s="57" t="s">
        <v>116</v>
      </c>
      <c r="B7" s="88">
        <v>2838</v>
      </c>
      <c r="C7" s="88">
        <v>2816</v>
      </c>
      <c r="D7" s="88">
        <v>294</v>
      </c>
    </row>
    <row r="8" spans="1:4" x14ac:dyDescent="0.25">
      <c r="A8" s="57" t="s">
        <v>198</v>
      </c>
      <c r="B8" s="83">
        <v>350</v>
      </c>
      <c r="C8" s="83">
        <v>351</v>
      </c>
      <c r="D8" s="83"/>
    </row>
    <row r="9" spans="1:4" x14ac:dyDescent="0.25">
      <c r="A9" s="57" t="s">
        <v>199</v>
      </c>
      <c r="B9" s="83">
        <v>6</v>
      </c>
      <c r="C9" s="83">
        <v>7</v>
      </c>
      <c r="D9" s="83">
        <v>18</v>
      </c>
    </row>
    <row r="10" spans="1:4" x14ac:dyDescent="0.25">
      <c r="A10" s="57" t="s">
        <v>200</v>
      </c>
      <c r="B10" s="83"/>
      <c r="C10" s="83"/>
      <c r="D10" s="88">
        <v>1009</v>
      </c>
    </row>
    <row r="11" spans="1:4" x14ac:dyDescent="0.25">
      <c r="A11" s="57" t="s">
        <v>201</v>
      </c>
      <c r="B11" s="83"/>
      <c r="C11" s="83"/>
      <c r="D11" s="88">
        <v>4177</v>
      </c>
    </row>
    <row r="12" spans="1:4" ht="37.5" customHeight="1" x14ac:dyDescent="0.25">
      <c r="A12" s="160" t="s">
        <v>202</v>
      </c>
      <c r="B12" s="160"/>
      <c r="C12" s="160"/>
      <c r="D12" s="160"/>
    </row>
  </sheetData>
  <mergeCells count="2">
    <mergeCell ref="A1:D1"/>
    <mergeCell ref="A12:D12"/>
  </mergeCells>
  <pageMargins left="0.7" right="0.7" top="0.75" bottom="0.75" header="0.51180555555555496" footer="0.51180555555555496"/>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5"/>
  <sheetViews>
    <sheetView zoomScaleNormal="100" workbookViewId="0">
      <selection activeCell="E15" sqref="D15:E15"/>
    </sheetView>
  </sheetViews>
  <sheetFormatPr baseColWidth="10" defaultColWidth="10.875" defaultRowHeight="15.75" x14ac:dyDescent="0.25"/>
  <cols>
    <col min="1" max="1" width="39.125" customWidth="1"/>
    <col min="4" max="4" width="9.5" customWidth="1"/>
    <col min="1023" max="1024" width="8.875" customWidth="1"/>
  </cols>
  <sheetData>
    <row r="1" spans="1:9" ht="24" customHeight="1" x14ac:dyDescent="0.25">
      <c r="A1" s="136" t="s">
        <v>149</v>
      </c>
      <c r="B1" s="136"/>
      <c r="C1" s="136"/>
      <c r="D1" s="136"/>
      <c r="E1" s="10"/>
      <c r="F1" s="10"/>
      <c r="G1" s="10"/>
      <c r="I1" s="11"/>
    </row>
    <row r="2" spans="1:9" x14ac:dyDescent="0.25">
      <c r="A2" s="113"/>
      <c r="B2" s="113">
        <v>2018</v>
      </c>
      <c r="C2" s="113">
        <v>2019</v>
      </c>
      <c r="D2" s="113">
        <v>2020</v>
      </c>
    </row>
    <row r="3" spans="1:9" x14ac:dyDescent="0.25">
      <c r="A3" s="12" t="s">
        <v>148</v>
      </c>
      <c r="B3" s="13">
        <v>96022342</v>
      </c>
      <c r="C3" s="14">
        <v>100476175</v>
      </c>
      <c r="D3" s="14">
        <v>103223282</v>
      </c>
      <c r="F3" s="81"/>
    </row>
    <row r="4" spans="1:9" x14ac:dyDescent="0.25">
      <c r="A4" s="12" t="s">
        <v>150</v>
      </c>
      <c r="B4" s="107">
        <v>1974.1</v>
      </c>
      <c r="C4" s="108">
        <f>C3/48640</f>
        <v>2065.7108347039475</v>
      </c>
      <c r="D4" s="108">
        <f>D3/73042</f>
        <v>1413.2044850907696</v>
      </c>
      <c r="F4" s="81"/>
    </row>
    <row r="5" spans="1:9" ht="48.75" customHeight="1" x14ac:dyDescent="0.25">
      <c r="A5" s="137" t="s">
        <v>159</v>
      </c>
      <c r="B5" s="137"/>
      <c r="C5" s="137"/>
      <c r="D5" s="137"/>
      <c r="E5" s="138"/>
      <c r="F5" s="138"/>
      <c r="G5" s="138"/>
      <c r="H5" s="138"/>
    </row>
  </sheetData>
  <mergeCells count="3">
    <mergeCell ref="A1:D1"/>
    <mergeCell ref="A5:D5"/>
    <mergeCell ref="E5:H5"/>
  </mergeCells>
  <pageMargins left="0.7" right="0.7" top="0.75" bottom="0.75" header="0.51180555555555496" footer="0.51180555555555496"/>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D22"/>
  <sheetViews>
    <sheetView zoomScaleNormal="100" workbookViewId="0">
      <selection sqref="A1:D1"/>
    </sheetView>
  </sheetViews>
  <sheetFormatPr baseColWidth="10" defaultColWidth="10.875" defaultRowHeight="15.75" x14ac:dyDescent="0.25"/>
  <cols>
    <col min="1" max="1" width="114.375" customWidth="1"/>
    <col min="6" max="6" width="11.625" customWidth="1"/>
    <col min="15" max="15" width="11.375" customWidth="1"/>
  </cols>
  <sheetData>
    <row r="1" spans="1:4" x14ac:dyDescent="0.25">
      <c r="A1" s="139" t="s">
        <v>125</v>
      </c>
      <c r="B1" s="139"/>
      <c r="C1" s="139"/>
      <c r="D1" s="139"/>
    </row>
    <row r="2" spans="1:4" x14ac:dyDescent="0.25">
      <c r="A2" s="74"/>
      <c r="B2" s="114">
        <v>2018</v>
      </c>
      <c r="C2" s="114">
        <v>2019</v>
      </c>
      <c r="D2" s="114">
        <v>2020</v>
      </c>
    </row>
    <row r="3" spans="1:4" x14ac:dyDescent="0.25">
      <c r="A3" s="75" t="s">
        <v>21</v>
      </c>
      <c r="B3" s="15">
        <v>230003</v>
      </c>
      <c r="C3" s="15">
        <v>216201</v>
      </c>
      <c r="D3" s="15">
        <f>SUM(D4:D9)</f>
        <v>211380</v>
      </c>
    </row>
    <row r="4" spans="1:4" x14ac:dyDescent="0.25">
      <c r="A4" s="74" t="s">
        <v>27</v>
      </c>
      <c r="B4" s="24">
        <v>29272</v>
      </c>
      <c r="C4" s="24">
        <v>26186</v>
      </c>
      <c r="D4" s="24">
        <v>33919</v>
      </c>
    </row>
    <row r="5" spans="1:4" x14ac:dyDescent="0.25">
      <c r="A5" s="74" t="s">
        <v>28</v>
      </c>
      <c r="B5" s="24">
        <v>13388</v>
      </c>
      <c r="C5" s="24">
        <v>14333</v>
      </c>
      <c r="D5" s="24">
        <v>29206</v>
      </c>
    </row>
    <row r="6" spans="1:4" x14ac:dyDescent="0.25">
      <c r="A6" s="74" t="s">
        <v>29</v>
      </c>
      <c r="B6" s="24">
        <v>15463</v>
      </c>
      <c r="C6" s="24" t="s">
        <v>30</v>
      </c>
      <c r="D6" s="24">
        <v>9553</v>
      </c>
    </row>
    <row r="7" spans="1:4" x14ac:dyDescent="0.25">
      <c r="A7" s="74" t="s">
        <v>31</v>
      </c>
      <c r="B7" s="24" t="s">
        <v>32</v>
      </c>
      <c r="C7" s="16">
        <v>987</v>
      </c>
      <c r="D7" s="24">
        <v>1610</v>
      </c>
    </row>
    <row r="8" spans="1:4" x14ac:dyDescent="0.25">
      <c r="A8" s="74" t="s">
        <v>33</v>
      </c>
      <c r="B8" s="24">
        <v>170960</v>
      </c>
      <c r="C8" s="24">
        <v>174345</v>
      </c>
      <c r="D8" s="24">
        <v>136782</v>
      </c>
    </row>
    <row r="9" spans="1:4" x14ac:dyDescent="0.25">
      <c r="A9" s="74" t="s">
        <v>151</v>
      </c>
      <c r="B9" s="16">
        <v>160</v>
      </c>
      <c r="C9" s="16">
        <v>350</v>
      </c>
      <c r="D9" s="24">
        <v>310</v>
      </c>
    </row>
    <row r="10" spans="1:4" ht="30" customHeight="1" x14ac:dyDescent="0.25">
      <c r="A10" s="140" t="s">
        <v>160</v>
      </c>
      <c r="B10" s="140"/>
      <c r="C10" s="140"/>
      <c r="D10" s="140"/>
    </row>
    <row r="11" spans="1:4" x14ac:dyDescent="0.25">
      <c r="A11" s="77" t="s">
        <v>34</v>
      </c>
    </row>
    <row r="12" spans="1:4" x14ac:dyDescent="0.25">
      <c r="A12" s="77" t="s">
        <v>35</v>
      </c>
    </row>
    <row r="15" spans="1:4" x14ac:dyDescent="0.25">
      <c r="C15" s="66"/>
      <c r="D15" s="78"/>
    </row>
    <row r="16" spans="1:4" x14ac:dyDescent="0.25">
      <c r="B16" s="78"/>
    </row>
    <row r="17" spans="2:4" x14ac:dyDescent="0.25">
      <c r="B17" s="78"/>
      <c r="C17" s="78"/>
    </row>
    <row r="18" spans="2:4" x14ac:dyDescent="0.25">
      <c r="B18" s="78"/>
      <c r="C18" s="78"/>
    </row>
    <row r="20" spans="2:4" x14ac:dyDescent="0.25">
      <c r="D20" s="78"/>
    </row>
    <row r="21" spans="2:4" x14ac:dyDescent="0.25">
      <c r="D21" s="78"/>
    </row>
    <row r="22" spans="2:4" x14ac:dyDescent="0.25">
      <c r="D22" s="78"/>
    </row>
  </sheetData>
  <mergeCells count="2">
    <mergeCell ref="A1:D1"/>
    <mergeCell ref="A10:D10"/>
  </mergeCells>
  <hyperlinks>
    <hyperlink ref="C6" location="_ftn1" display="[1]sd" xr:uid="{00000000-0004-0000-0300-000000000000}"/>
    <hyperlink ref="B7" location="_ftn2" display="1.042[2]" xr:uid="{00000000-0004-0000-0300-000001000000}"/>
    <hyperlink ref="A11" location="_ftnref1" display="[1] No es disposa d’aquesta informació, ja que el SEPE ha deshabilitat aquesta funció de la seva base de dades en el període 2019. " xr:uid="{00000000-0004-0000-0300-000002000000}"/>
    <hyperlink ref="A12" location="_ftnref2" display="[2] En ser provisionals les dades presentades el 2018, la dada que apareixia per al període 2018 era de 760 persones. En aquesta taula es presenta la dada definitiva de persones que van ser ateses en el servei i que finalment van ser contractades mitjançant programes d’ocupació a les administracions públiques o en llocs de feina subvencionats, que va ser de 1.042 persones. " xr:uid="{00000000-0004-0000-0300-000003000000}"/>
  </hyperlinks>
  <pageMargins left="0.7" right="0.7" top="0.75" bottom="0.75" header="0.51180555555555496" footer="0.51180555555555496"/>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D20"/>
  <sheetViews>
    <sheetView zoomScaleNormal="100" workbookViewId="0">
      <selection sqref="A1:D1"/>
    </sheetView>
  </sheetViews>
  <sheetFormatPr baseColWidth="10" defaultColWidth="10.875" defaultRowHeight="15.75" x14ac:dyDescent="0.25"/>
  <cols>
    <col min="1" max="1" width="70.125" customWidth="1"/>
    <col min="5" max="5" width="11.375" customWidth="1"/>
  </cols>
  <sheetData>
    <row r="1" spans="1:4" x14ac:dyDescent="0.25">
      <c r="A1" s="141" t="s">
        <v>126</v>
      </c>
      <c r="B1" s="141"/>
      <c r="C1" s="141"/>
      <c r="D1" s="141"/>
    </row>
    <row r="2" spans="1:4" x14ac:dyDescent="0.25">
      <c r="A2" s="74"/>
      <c r="B2" s="114">
        <v>2018</v>
      </c>
      <c r="C2" s="114">
        <v>2019</v>
      </c>
      <c r="D2" s="114">
        <v>2020</v>
      </c>
    </row>
    <row r="3" spans="1:4" x14ac:dyDescent="0.25">
      <c r="A3" s="75" t="s">
        <v>21</v>
      </c>
      <c r="B3" s="15">
        <v>227464</v>
      </c>
      <c r="C3" s="15">
        <v>227743</v>
      </c>
      <c r="D3" s="15">
        <f>D4+D15</f>
        <v>205708</v>
      </c>
    </row>
    <row r="4" spans="1:4" x14ac:dyDescent="0.25">
      <c r="A4" s="17" t="s">
        <v>36</v>
      </c>
      <c r="B4" s="18">
        <v>221739</v>
      </c>
      <c r="C4" s="18">
        <v>221920</v>
      </c>
      <c r="D4" s="18">
        <f>SUM(D5:D14)</f>
        <v>199407</v>
      </c>
    </row>
    <row r="5" spans="1:4" x14ac:dyDescent="0.25">
      <c r="A5" s="79" t="s">
        <v>37</v>
      </c>
      <c r="B5" s="53">
        <v>12576</v>
      </c>
      <c r="C5" s="53">
        <v>9741</v>
      </c>
      <c r="D5" s="53">
        <v>7197</v>
      </c>
    </row>
    <row r="6" spans="1:4" x14ac:dyDescent="0.25">
      <c r="A6" s="19" t="s">
        <v>38</v>
      </c>
      <c r="B6" s="24">
        <v>6752</v>
      </c>
      <c r="C6" s="24">
        <v>14333</v>
      </c>
      <c r="D6" s="24">
        <v>6777</v>
      </c>
    </row>
    <row r="7" spans="1:4" x14ac:dyDescent="0.25">
      <c r="A7" s="19" t="s">
        <v>39</v>
      </c>
      <c r="B7" s="24">
        <v>42454</v>
      </c>
      <c r="C7" s="24">
        <v>22102</v>
      </c>
      <c r="D7" s="24">
        <v>16949</v>
      </c>
    </row>
    <row r="8" spans="1:4" x14ac:dyDescent="0.25">
      <c r="A8" s="19" t="s">
        <v>40</v>
      </c>
      <c r="B8" s="24">
        <v>9820</v>
      </c>
      <c r="C8" s="24">
        <v>12678</v>
      </c>
      <c r="D8" s="24">
        <v>6615</v>
      </c>
    </row>
    <row r="9" spans="1:4" x14ac:dyDescent="0.25">
      <c r="A9" s="19" t="s">
        <v>41</v>
      </c>
      <c r="B9" s="24">
        <v>144604</v>
      </c>
      <c r="C9" s="24">
        <v>153601</v>
      </c>
      <c r="D9" s="24">
        <v>157699</v>
      </c>
    </row>
    <row r="10" spans="1:4" x14ac:dyDescent="0.25">
      <c r="A10" s="19" t="s">
        <v>42</v>
      </c>
      <c r="B10" s="16">
        <v>56</v>
      </c>
      <c r="C10" s="16">
        <v>125</v>
      </c>
      <c r="D10" s="24">
        <v>64</v>
      </c>
    </row>
    <row r="11" spans="1:4" x14ac:dyDescent="0.25">
      <c r="A11" s="19" t="s">
        <v>152</v>
      </c>
      <c r="B11" s="16">
        <v>160</v>
      </c>
      <c r="C11" s="16">
        <v>350</v>
      </c>
      <c r="D11" s="24">
        <v>222</v>
      </c>
    </row>
    <row r="12" spans="1:4" x14ac:dyDescent="0.25">
      <c r="A12" s="19" t="s">
        <v>153</v>
      </c>
      <c r="B12" s="24">
        <v>3782</v>
      </c>
      <c r="C12" s="24">
        <v>5103</v>
      </c>
      <c r="D12" s="24">
        <v>1307</v>
      </c>
    </row>
    <row r="13" spans="1:4" x14ac:dyDescent="0.25">
      <c r="A13" s="19" t="s">
        <v>43</v>
      </c>
      <c r="B13" s="16">
        <v>530</v>
      </c>
      <c r="C13" s="24">
        <v>1035</v>
      </c>
      <c r="D13" s="24">
        <v>996</v>
      </c>
    </row>
    <row r="14" spans="1:4" x14ac:dyDescent="0.25">
      <c r="A14" s="19" t="s">
        <v>154</v>
      </c>
      <c r="B14" s="24">
        <v>1005</v>
      </c>
      <c r="C14" s="24">
        <v>2852</v>
      </c>
      <c r="D14" s="24">
        <v>1581</v>
      </c>
    </row>
    <row r="15" spans="1:4" x14ac:dyDescent="0.25">
      <c r="A15" s="17" t="s">
        <v>44</v>
      </c>
      <c r="B15" s="18">
        <v>5725</v>
      </c>
      <c r="C15" s="18">
        <v>5823</v>
      </c>
      <c r="D15" s="65">
        <f>SUM(D16:D18)</f>
        <v>6301</v>
      </c>
    </row>
    <row r="16" spans="1:4" x14ac:dyDescent="0.25">
      <c r="A16" s="19" t="s">
        <v>155</v>
      </c>
      <c r="B16" s="24">
        <v>3473</v>
      </c>
      <c r="C16" s="24">
        <v>3482</v>
      </c>
      <c r="D16" s="24">
        <v>3492</v>
      </c>
    </row>
    <row r="17" spans="1:4" x14ac:dyDescent="0.25">
      <c r="A17" s="19" t="s">
        <v>45</v>
      </c>
      <c r="B17" s="24">
        <v>1009</v>
      </c>
      <c r="C17" s="16">
        <v>974</v>
      </c>
      <c r="D17" s="24">
        <v>1502</v>
      </c>
    </row>
    <row r="18" spans="1:4" x14ac:dyDescent="0.25">
      <c r="A18" s="74" t="s">
        <v>156</v>
      </c>
      <c r="B18" s="24">
        <v>1243</v>
      </c>
      <c r="C18" s="24">
        <v>1367</v>
      </c>
      <c r="D18" s="24">
        <v>1307</v>
      </c>
    </row>
    <row r="19" spans="1:4" ht="21" customHeight="1" x14ac:dyDescent="0.25">
      <c r="A19" s="142" t="s">
        <v>158</v>
      </c>
      <c r="B19" s="142"/>
      <c r="C19" s="142"/>
      <c r="D19" s="142"/>
    </row>
    <row r="20" spans="1:4" x14ac:dyDescent="0.25">
      <c r="A20" s="143"/>
      <c r="B20" s="143"/>
      <c r="C20" s="143"/>
      <c r="D20" s="143"/>
    </row>
  </sheetData>
  <mergeCells count="2">
    <mergeCell ref="A1:D1"/>
    <mergeCell ref="A19:D20"/>
  </mergeCells>
  <pageMargins left="0.7" right="0.7" top="0.75" bottom="0.75" header="0.51180555555555496" footer="0.51180555555555496"/>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10"/>
  <sheetViews>
    <sheetView zoomScaleNormal="100" workbookViewId="0">
      <selection activeCell="A2" sqref="A2:A3"/>
    </sheetView>
  </sheetViews>
  <sheetFormatPr baseColWidth="10" defaultColWidth="10.875" defaultRowHeight="15.75" x14ac:dyDescent="0.25"/>
  <cols>
    <col min="1" max="1" width="43.625" customWidth="1"/>
    <col min="2" max="3" width="6.875" customWidth="1"/>
    <col min="4" max="4" width="6.125" customWidth="1"/>
    <col min="5" max="6" width="5.875" customWidth="1"/>
    <col min="7" max="7" width="5.125" customWidth="1"/>
  </cols>
  <sheetData>
    <row r="1" spans="1:9" ht="25.5" customHeight="1" x14ac:dyDescent="0.25">
      <c r="A1" s="139" t="s">
        <v>157</v>
      </c>
      <c r="B1" s="139"/>
      <c r="C1" s="139"/>
      <c r="D1" s="139"/>
      <c r="E1" s="139"/>
      <c r="F1" s="139"/>
      <c r="G1" s="139"/>
    </row>
    <row r="2" spans="1:9" x14ac:dyDescent="0.25">
      <c r="A2" s="146"/>
      <c r="B2" s="144">
        <v>2018</v>
      </c>
      <c r="C2" s="144"/>
      <c r="D2" s="144">
        <v>2019</v>
      </c>
      <c r="E2" s="144"/>
      <c r="F2" s="144">
        <v>2020</v>
      </c>
      <c r="G2" s="144"/>
    </row>
    <row r="3" spans="1:9" x14ac:dyDescent="0.25">
      <c r="A3" s="147"/>
      <c r="B3" s="20" t="s">
        <v>21</v>
      </c>
      <c r="C3" s="20" t="s">
        <v>20</v>
      </c>
      <c r="D3" s="20" t="s">
        <v>21</v>
      </c>
      <c r="E3" s="20" t="s">
        <v>20</v>
      </c>
      <c r="F3" s="20" t="s">
        <v>21</v>
      </c>
      <c r="G3" s="20" t="s">
        <v>20</v>
      </c>
    </row>
    <row r="4" spans="1:9" x14ac:dyDescent="0.25">
      <c r="A4" s="12" t="s">
        <v>46</v>
      </c>
      <c r="B4" s="24">
        <v>14868</v>
      </c>
      <c r="C4" s="21">
        <f>(B4*100)/B8</f>
        <v>85.04261282388606</v>
      </c>
      <c r="D4" s="24">
        <v>14969</v>
      </c>
      <c r="E4" s="21">
        <f>(D4*100)/D8</f>
        <v>84.451339915373765</v>
      </c>
      <c r="F4" s="24">
        <v>14253</v>
      </c>
      <c r="G4" s="21">
        <f>(F4*100)/F8</f>
        <v>78.047311356915998</v>
      </c>
      <c r="I4" s="78"/>
    </row>
    <row r="5" spans="1:9" x14ac:dyDescent="0.25">
      <c r="A5" s="12" t="s">
        <v>47</v>
      </c>
      <c r="B5" s="24">
        <v>1330</v>
      </c>
      <c r="C5" s="21">
        <f>(B5*100)/B8</f>
        <v>7.6073900360350057</v>
      </c>
      <c r="D5" s="24">
        <v>1727</v>
      </c>
      <c r="E5" s="21">
        <f>(D5*100)/D8</f>
        <v>9.7433004231311706</v>
      </c>
      <c r="F5" s="24">
        <v>2879</v>
      </c>
      <c r="G5" s="21">
        <f>(F5*100)/F8</f>
        <v>15.764976453838571</v>
      </c>
      <c r="I5" s="78"/>
    </row>
    <row r="6" spans="1:9" x14ac:dyDescent="0.25">
      <c r="A6" s="12" t="s">
        <v>48</v>
      </c>
      <c r="B6" s="24">
        <v>970</v>
      </c>
      <c r="C6" s="21">
        <f>(B6*100)/B8</f>
        <v>5.5482468683864328</v>
      </c>
      <c r="D6" s="24">
        <v>610</v>
      </c>
      <c r="E6" s="21">
        <f>(D6*100)/D8</f>
        <v>3.4414668547249647</v>
      </c>
      <c r="F6" s="24">
        <v>794</v>
      </c>
      <c r="G6" s="21">
        <f>(F6*100)/F8</f>
        <v>4.3478260869565215</v>
      </c>
      <c r="I6" s="78"/>
    </row>
    <row r="7" spans="1:9" x14ac:dyDescent="0.25">
      <c r="A7" s="12" t="s">
        <v>49</v>
      </c>
      <c r="B7" s="24">
        <v>315</v>
      </c>
      <c r="C7" s="21">
        <f>(B7*100)/B8</f>
        <v>1.8017502716925013</v>
      </c>
      <c r="D7" s="24">
        <v>419</v>
      </c>
      <c r="E7" s="21">
        <f>(D7*100)/D8</f>
        <v>2.3638928067700986</v>
      </c>
      <c r="F7" s="24">
        <v>336</v>
      </c>
      <c r="G7" s="21">
        <f>(F7*100)/F8</f>
        <v>1.8398861022889059</v>
      </c>
      <c r="I7" s="78"/>
    </row>
    <row r="8" spans="1:9" x14ac:dyDescent="0.25">
      <c r="A8" s="17" t="s">
        <v>21</v>
      </c>
      <c r="B8" s="15">
        <f>B4+B5+B6+B7</f>
        <v>17483</v>
      </c>
      <c r="C8" s="22">
        <v>100</v>
      </c>
      <c r="D8" s="15">
        <f>D4+D5+D6+D7</f>
        <v>17725</v>
      </c>
      <c r="E8" s="22">
        <v>100</v>
      </c>
      <c r="F8" s="15">
        <f>F4+F5+F6+F7</f>
        <v>18262</v>
      </c>
      <c r="G8" s="22">
        <v>100</v>
      </c>
      <c r="I8" s="78"/>
    </row>
    <row r="9" spans="1:9" ht="19.899999999999999" customHeight="1" x14ac:dyDescent="0.25">
      <c r="A9" s="145" t="s">
        <v>161</v>
      </c>
      <c r="B9" s="145"/>
      <c r="C9" s="145"/>
      <c r="D9" s="145"/>
      <c r="E9" s="145"/>
      <c r="F9" s="145"/>
      <c r="G9" s="145"/>
    </row>
    <row r="10" spans="1:9" x14ac:dyDescent="0.25">
      <c r="A10" s="137"/>
      <c r="B10" s="137"/>
      <c r="C10" s="137"/>
      <c r="D10" s="137"/>
      <c r="E10" s="137"/>
      <c r="F10" s="137"/>
      <c r="G10" s="137"/>
    </row>
  </sheetData>
  <mergeCells count="6">
    <mergeCell ref="A1:G1"/>
    <mergeCell ref="B2:C2"/>
    <mergeCell ref="D2:E2"/>
    <mergeCell ref="F2:G2"/>
    <mergeCell ref="A9:G10"/>
    <mergeCell ref="A2:A3"/>
  </mergeCells>
  <pageMargins left="0.7" right="0.7" top="0.75" bottom="0.75" header="0.51180555555555496" footer="0.51180555555555496"/>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H12"/>
  <sheetViews>
    <sheetView zoomScaleNormal="100" workbookViewId="0">
      <selection activeCell="A4" sqref="A4:A10"/>
    </sheetView>
  </sheetViews>
  <sheetFormatPr baseColWidth="10" defaultColWidth="10.875" defaultRowHeight="15.75" x14ac:dyDescent="0.25"/>
  <cols>
    <col min="1" max="1" width="47.625" customWidth="1"/>
    <col min="2" max="2" width="7.875" customWidth="1"/>
    <col min="3" max="5" width="6.375" customWidth="1"/>
    <col min="6" max="6" width="8.25" customWidth="1"/>
    <col min="7" max="7" width="7.5" customWidth="1"/>
  </cols>
  <sheetData>
    <row r="1" spans="1:8" x14ac:dyDescent="0.25">
      <c r="A1" s="141" t="s">
        <v>117</v>
      </c>
      <c r="B1" s="141"/>
      <c r="C1" s="141"/>
      <c r="D1" s="141"/>
      <c r="E1" s="141"/>
      <c r="F1" s="141"/>
      <c r="G1" s="141"/>
    </row>
    <row r="2" spans="1:8" x14ac:dyDescent="0.25">
      <c r="A2" s="146"/>
      <c r="B2" s="144">
        <v>2018</v>
      </c>
      <c r="C2" s="144"/>
      <c r="D2" s="144">
        <v>2019</v>
      </c>
      <c r="E2" s="144"/>
      <c r="F2" s="144">
        <v>2020</v>
      </c>
      <c r="G2" s="144"/>
    </row>
    <row r="3" spans="1:8" x14ac:dyDescent="0.25">
      <c r="A3" s="147"/>
      <c r="B3" s="115" t="s">
        <v>21</v>
      </c>
      <c r="C3" s="115" t="s">
        <v>20</v>
      </c>
      <c r="D3" s="115" t="s">
        <v>21</v>
      </c>
      <c r="E3" s="115" t="s">
        <v>20</v>
      </c>
      <c r="F3" s="115" t="s">
        <v>21</v>
      </c>
      <c r="G3" s="115" t="s">
        <v>20</v>
      </c>
    </row>
    <row r="4" spans="1:8" x14ac:dyDescent="0.25">
      <c r="A4" s="194" t="s">
        <v>50</v>
      </c>
      <c r="B4" s="24">
        <v>7888</v>
      </c>
      <c r="C4" s="21">
        <f>(B4*100)/B10</f>
        <v>61.740763932373198</v>
      </c>
      <c r="D4" s="24">
        <v>7709</v>
      </c>
      <c r="E4" s="21">
        <f>(D4*100)/D10</f>
        <v>51.328317464544909</v>
      </c>
      <c r="F4" s="24">
        <v>6754</v>
      </c>
      <c r="G4" s="21">
        <f>(F4*100)/F10</f>
        <v>47.386515119623937</v>
      </c>
    </row>
    <row r="5" spans="1:8" x14ac:dyDescent="0.25">
      <c r="A5" s="194" t="s">
        <v>51</v>
      </c>
      <c r="B5" s="24">
        <v>1220</v>
      </c>
      <c r="C5" s="21">
        <f>(B5*100)/B10</f>
        <v>9.5491546649968697</v>
      </c>
      <c r="D5" s="24">
        <v>1028</v>
      </c>
      <c r="E5" s="21">
        <f>(D5*100)/D10</f>
        <v>6.8446634263266528</v>
      </c>
      <c r="F5" s="24">
        <v>1370</v>
      </c>
      <c r="G5" s="21">
        <f>(F5*100)/F10</f>
        <v>9.6120115063495408</v>
      </c>
    </row>
    <row r="6" spans="1:8" x14ac:dyDescent="0.25">
      <c r="A6" s="194" t="s">
        <v>52</v>
      </c>
      <c r="B6" s="24">
        <v>1489</v>
      </c>
      <c r="C6" s="21">
        <f>(B6*100)/B10</f>
        <v>11.65466499686913</v>
      </c>
      <c r="D6" s="24">
        <v>1702</v>
      </c>
      <c r="E6" s="21">
        <f>(D6*100)/D10</f>
        <v>11.332312404287903</v>
      </c>
      <c r="F6" s="24">
        <v>1268</v>
      </c>
      <c r="G6" s="21">
        <f>(F6*100)/F10</f>
        <v>8.8963726934680416</v>
      </c>
    </row>
    <row r="7" spans="1:8" x14ac:dyDescent="0.25">
      <c r="A7" s="194" t="s">
        <v>53</v>
      </c>
      <c r="B7" s="24">
        <v>1646</v>
      </c>
      <c r="C7" s="21">
        <f>(B7*100)/B10</f>
        <v>12.883531621790858</v>
      </c>
      <c r="D7" s="24">
        <v>1803</v>
      </c>
      <c r="E7" s="21">
        <f>(D7*100)/D10</f>
        <v>12.00479392769159</v>
      </c>
      <c r="F7" s="24">
        <v>2220</v>
      </c>
      <c r="G7" s="21">
        <f>(F7*100)/F10</f>
        <v>15.575668280362029</v>
      </c>
      <c r="H7" s="66"/>
    </row>
    <row r="8" spans="1:8" x14ac:dyDescent="0.25">
      <c r="A8" s="194" t="s">
        <v>54</v>
      </c>
      <c r="B8" s="24">
        <v>0</v>
      </c>
      <c r="C8" s="21">
        <v>0</v>
      </c>
      <c r="D8" s="24">
        <v>102</v>
      </c>
      <c r="E8" s="21">
        <f>(D8*100)/D10</f>
        <v>0.67913975630867562</v>
      </c>
      <c r="F8" s="24">
        <v>45</v>
      </c>
      <c r="G8" s="21">
        <f>(F8*100)/F10</f>
        <v>0.31572300568301409</v>
      </c>
    </row>
    <row r="9" spans="1:8" x14ac:dyDescent="0.25">
      <c r="A9" s="194" t="s">
        <v>118</v>
      </c>
      <c r="B9" s="24">
        <v>533</v>
      </c>
      <c r="C9" s="21">
        <f>(B9*100)/B10</f>
        <v>4.1718847839699436</v>
      </c>
      <c r="D9" s="24">
        <v>2675</v>
      </c>
      <c r="E9" s="21">
        <f>(D9*100)/D10</f>
        <v>17.810773020840269</v>
      </c>
      <c r="F9" s="24">
        <v>2596</v>
      </c>
      <c r="G9" s="21">
        <f>(F9*100)/F10</f>
        <v>18.213709394513437</v>
      </c>
    </row>
    <row r="10" spans="1:8" x14ac:dyDescent="0.25">
      <c r="A10" s="195" t="s">
        <v>21</v>
      </c>
      <c r="B10" s="18">
        <f t="shared" ref="B10:G10" si="0">B4+B5+B6+B7+B8+B9</f>
        <v>12776</v>
      </c>
      <c r="C10" s="95">
        <f t="shared" si="0"/>
        <v>100</v>
      </c>
      <c r="D10" s="18">
        <f t="shared" si="0"/>
        <v>15019</v>
      </c>
      <c r="E10" s="96">
        <f t="shared" si="0"/>
        <v>100</v>
      </c>
      <c r="F10" s="18">
        <f t="shared" si="0"/>
        <v>14253</v>
      </c>
      <c r="G10" s="96">
        <f t="shared" si="0"/>
        <v>100</v>
      </c>
    </row>
    <row r="11" spans="1:8" ht="17.45" customHeight="1" x14ac:dyDescent="0.25">
      <c r="A11" s="145" t="s">
        <v>162</v>
      </c>
      <c r="B11" s="145"/>
      <c r="C11" s="145"/>
      <c r="D11" s="145"/>
      <c r="E11" s="145"/>
      <c r="F11" s="145"/>
      <c r="G11" s="145"/>
    </row>
    <row r="12" spans="1:8" x14ac:dyDescent="0.25">
      <c r="A12" s="137"/>
      <c r="B12" s="137"/>
      <c r="C12" s="137"/>
      <c r="D12" s="137"/>
      <c r="E12" s="137"/>
      <c r="F12" s="137"/>
      <c r="G12" s="137"/>
    </row>
  </sheetData>
  <mergeCells count="6">
    <mergeCell ref="A1:G1"/>
    <mergeCell ref="B2:C2"/>
    <mergeCell ref="D2:E2"/>
    <mergeCell ref="F2:G2"/>
    <mergeCell ref="A11:G12"/>
    <mergeCell ref="A2:A3"/>
  </mergeCells>
  <pageMargins left="0.7" right="0.7" top="0.75" bottom="0.75" header="0.51180555555555496" footer="0.51180555555555496"/>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G23"/>
  <sheetViews>
    <sheetView zoomScaleNormal="100" workbookViewId="0">
      <selection activeCell="D23" sqref="D23"/>
    </sheetView>
  </sheetViews>
  <sheetFormatPr baseColWidth="10" defaultColWidth="10.875" defaultRowHeight="15.75" x14ac:dyDescent="0.25"/>
  <cols>
    <col min="1" max="1" width="26.875" customWidth="1"/>
    <col min="14" max="14" width="41.75" customWidth="1"/>
  </cols>
  <sheetData>
    <row r="1" spans="1:7" ht="22.5" customHeight="1" thickBot="1" x14ac:dyDescent="0.3">
      <c r="A1" s="148" t="s">
        <v>163</v>
      </c>
      <c r="B1" s="149"/>
      <c r="C1" s="149"/>
      <c r="D1" s="149"/>
      <c r="E1" s="149"/>
      <c r="F1" s="149"/>
      <c r="G1" s="149"/>
    </row>
    <row r="2" spans="1:7" x14ac:dyDescent="0.25">
      <c r="A2" s="116" t="s">
        <v>55</v>
      </c>
      <c r="B2" s="51" t="s">
        <v>56</v>
      </c>
      <c r="C2" s="51" t="s">
        <v>57</v>
      </c>
      <c r="D2" s="51" t="s">
        <v>21</v>
      </c>
      <c r="E2" s="51" t="s">
        <v>58</v>
      </c>
      <c r="F2" s="51" t="s">
        <v>59</v>
      </c>
      <c r="G2" s="51" t="s">
        <v>60</v>
      </c>
    </row>
    <row r="3" spans="1:7" x14ac:dyDescent="0.25">
      <c r="A3" s="19" t="s">
        <v>61</v>
      </c>
      <c r="B3" s="67">
        <v>140</v>
      </c>
      <c r="C3" s="67">
        <v>272</v>
      </c>
      <c r="D3" s="67">
        <v>412</v>
      </c>
      <c r="E3" s="69">
        <f>(D3*100)/D20</f>
        <v>6.1000888362451882</v>
      </c>
      <c r="F3" s="70">
        <f>(B3*100)/D3</f>
        <v>33.980582524271846</v>
      </c>
      <c r="G3" s="70">
        <f>(C3*100)/D3</f>
        <v>66.019417475728162</v>
      </c>
    </row>
    <row r="4" spans="1:7" x14ac:dyDescent="0.25">
      <c r="A4" s="19" t="s">
        <v>62</v>
      </c>
      <c r="B4" s="67">
        <v>508</v>
      </c>
      <c r="C4" s="67">
        <v>100</v>
      </c>
      <c r="D4" s="67">
        <v>608</v>
      </c>
      <c r="E4" s="69">
        <f>(D4*100)/D20</f>
        <v>9.0020728457210542</v>
      </c>
      <c r="F4" s="70">
        <f>(B4*100)/D4</f>
        <v>83.55263157894737</v>
      </c>
      <c r="G4" s="70">
        <f>(C4*100)/D4</f>
        <v>16.44736842105263</v>
      </c>
    </row>
    <row r="5" spans="1:7" x14ac:dyDescent="0.25">
      <c r="A5" s="19" t="s">
        <v>63</v>
      </c>
      <c r="B5" s="67">
        <v>72</v>
      </c>
      <c r="C5" s="67">
        <v>122</v>
      </c>
      <c r="D5" s="67">
        <v>194</v>
      </c>
      <c r="E5" s="69">
        <f>(D5*100)/D20</f>
        <v>2.8723719277465207</v>
      </c>
      <c r="F5" s="70">
        <f>(B5*100)/D5</f>
        <v>37.113402061855673</v>
      </c>
      <c r="G5" s="70">
        <f>(C5*100)/D5</f>
        <v>62.886597938144327</v>
      </c>
    </row>
    <row r="6" spans="1:7" x14ac:dyDescent="0.25">
      <c r="A6" s="19" t="s">
        <v>65</v>
      </c>
      <c r="B6" s="67">
        <v>93</v>
      </c>
      <c r="C6" s="67">
        <v>174</v>
      </c>
      <c r="D6" s="67">
        <v>267</v>
      </c>
      <c r="E6" s="69">
        <f>(D6*100)/D20</f>
        <v>3.9532129108676339</v>
      </c>
      <c r="F6" s="70">
        <f>(B6*100)/D6</f>
        <v>34.831460674157306</v>
      </c>
      <c r="G6" s="70">
        <f t="shared" ref="G6:G19" si="0">(C6*100)/D6</f>
        <v>65.168539325842701</v>
      </c>
    </row>
    <row r="7" spans="1:7" x14ac:dyDescent="0.25">
      <c r="A7" s="19" t="s">
        <v>66</v>
      </c>
      <c r="B7" s="67">
        <v>0</v>
      </c>
      <c r="C7" s="67">
        <v>207</v>
      </c>
      <c r="D7" s="67">
        <v>207</v>
      </c>
      <c r="E7" s="69">
        <f>(D7*100)/D20</f>
        <v>3.0648504589872667</v>
      </c>
      <c r="F7" s="68">
        <v>0</v>
      </c>
      <c r="G7" s="70">
        <f t="shared" si="0"/>
        <v>100</v>
      </c>
    </row>
    <row r="8" spans="1:7" x14ac:dyDescent="0.25">
      <c r="A8" s="19" t="s">
        <v>67</v>
      </c>
      <c r="B8" s="67">
        <v>17</v>
      </c>
      <c r="C8" s="67">
        <v>175</v>
      </c>
      <c r="D8" s="67">
        <v>192</v>
      </c>
      <c r="E8" s="69">
        <f>(D8*100)/D20</f>
        <v>2.842759846017175</v>
      </c>
      <c r="F8" s="70">
        <f t="shared" ref="F8:F19" si="1">(B8*100)/D8</f>
        <v>8.8541666666666661</v>
      </c>
      <c r="G8" s="70">
        <f t="shared" si="0"/>
        <v>91.145833333333329</v>
      </c>
    </row>
    <row r="9" spans="1:7" x14ac:dyDescent="0.25">
      <c r="A9" s="19" t="s">
        <v>68</v>
      </c>
      <c r="B9" s="67">
        <v>13</v>
      </c>
      <c r="C9" s="67">
        <v>90</v>
      </c>
      <c r="D9" s="67">
        <v>103</v>
      </c>
      <c r="E9" s="69">
        <f>(D9*100)/D20</f>
        <v>1.525022209061297</v>
      </c>
      <c r="F9" s="70">
        <f t="shared" si="1"/>
        <v>12.621359223300971</v>
      </c>
      <c r="G9" s="70">
        <f t="shared" si="0"/>
        <v>87.378640776699029</v>
      </c>
    </row>
    <row r="10" spans="1:7" x14ac:dyDescent="0.25">
      <c r="A10" s="19" t="s">
        <v>69</v>
      </c>
      <c r="B10" s="67">
        <v>9</v>
      </c>
      <c r="C10" s="67">
        <v>3</v>
      </c>
      <c r="D10" s="67">
        <v>12</v>
      </c>
      <c r="E10" s="69">
        <f>(D10*100)/D20</f>
        <v>0.17767249037607344</v>
      </c>
      <c r="F10" s="70">
        <f t="shared" si="1"/>
        <v>75</v>
      </c>
      <c r="G10" s="70">
        <f t="shared" si="0"/>
        <v>25</v>
      </c>
    </row>
    <row r="11" spans="1:7" x14ac:dyDescent="0.25">
      <c r="A11" s="19" t="s">
        <v>70</v>
      </c>
      <c r="B11" s="67">
        <v>792</v>
      </c>
      <c r="C11" s="67">
        <v>383</v>
      </c>
      <c r="D11" s="86">
        <v>1175</v>
      </c>
      <c r="E11" s="69">
        <f>(D11*100)/D20</f>
        <v>17.397098015990522</v>
      </c>
      <c r="F11" s="70">
        <f t="shared" si="1"/>
        <v>67.40425531914893</v>
      </c>
      <c r="G11" s="70">
        <f t="shared" si="0"/>
        <v>32.595744680851062</v>
      </c>
    </row>
    <row r="12" spans="1:7" x14ac:dyDescent="0.25">
      <c r="A12" s="19" t="s">
        <v>71</v>
      </c>
      <c r="B12" s="67">
        <v>47</v>
      </c>
      <c r="C12" s="67">
        <v>39</v>
      </c>
      <c r="D12" s="67">
        <v>86</v>
      </c>
      <c r="E12" s="69">
        <f>(D12*100)/D20</f>
        <v>1.2733195143618596</v>
      </c>
      <c r="F12" s="70">
        <f t="shared" si="1"/>
        <v>54.651162790697676</v>
      </c>
      <c r="G12" s="70">
        <f t="shared" si="0"/>
        <v>45.348837209302324</v>
      </c>
    </row>
    <row r="13" spans="1:7" x14ac:dyDescent="0.25">
      <c r="A13" s="19" t="s">
        <v>72</v>
      </c>
      <c r="B13" s="67">
        <v>438</v>
      </c>
      <c r="C13" s="67">
        <v>55</v>
      </c>
      <c r="D13" s="67">
        <v>493</v>
      </c>
      <c r="E13" s="69">
        <f>(D13*100)/D20</f>
        <v>7.2993781462836838</v>
      </c>
      <c r="F13" s="70">
        <f t="shared" si="1"/>
        <v>88.843813387423936</v>
      </c>
      <c r="G13" s="70">
        <f t="shared" si="0"/>
        <v>11.156186612576064</v>
      </c>
    </row>
    <row r="14" spans="1:7" x14ac:dyDescent="0.25">
      <c r="A14" s="19" t="s">
        <v>73</v>
      </c>
      <c r="B14" s="67">
        <v>197</v>
      </c>
      <c r="C14" s="67">
        <v>333</v>
      </c>
      <c r="D14" s="67">
        <v>530</v>
      </c>
      <c r="E14" s="69">
        <f>(D14*100)/D20</f>
        <v>7.8472016582765765</v>
      </c>
      <c r="F14" s="70">
        <f t="shared" si="1"/>
        <v>37.169811320754718</v>
      </c>
      <c r="G14" s="70">
        <f t="shared" si="0"/>
        <v>62.830188679245282</v>
      </c>
    </row>
    <row r="15" spans="1:7" x14ac:dyDescent="0.25">
      <c r="A15" s="19" t="s">
        <v>74</v>
      </c>
      <c r="B15" s="67">
        <v>1</v>
      </c>
      <c r="C15" s="67">
        <v>84</v>
      </c>
      <c r="D15" s="67">
        <v>85</v>
      </c>
      <c r="E15" s="69">
        <f>(D15*100)/D20</f>
        <v>1.2585134734971868</v>
      </c>
      <c r="F15" s="70">
        <f t="shared" si="1"/>
        <v>1.1764705882352942</v>
      </c>
      <c r="G15" s="70">
        <f t="shared" si="0"/>
        <v>98.82352941176471</v>
      </c>
    </row>
    <row r="16" spans="1:7" x14ac:dyDescent="0.25">
      <c r="A16" s="19" t="s">
        <v>164</v>
      </c>
      <c r="B16" s="67">
        <v>5</v>
      </c>
      <c r="C16" s="67">
        <v>11</v>
      </c>
      <c r="D16" s="67">
        <v>16</v>
      </c>
      <c r="E16" s="69">
        <f>(D16*100)/D20</f>
        <v>0.23689665383476458</v>
      </c>
      <c r="F16" s="70">
        <f t="shared" si="1"/>
        <v>31.25</v>
      </c>
      <c r="G16" s="70">
        <f t="shared" si="0"/>
        <v>68.75</v>
      </c>
    </row>
    <row r="17" spans="1:7" x14ac:dyDescent="0.25">
      <c r="A17" s="19" t="s">
        <v>75</v>
      </c>
      <c r="B17" s="67">
        <v>85</v>
      </c>
      <c r="C17" s="67">
        <v>79</v>
      </c>
      <c r="D17" s="67">
        <v>164</v>
      </c>
      <c r="E17" s="69">
        <f>(D17*100)/D20</f>
        <v>2.4281907018063369</v>
      </c>
      <c r="F17" s="70">
        <f t="shared" si="1"/>
        <v>51.829268292682926</v>
      </c>
      <c r="G17" s="70">
        <f t="shared" si="0"/>
        <v>48.170731707317074</v>
      </c>
    </row>
    <row r="18" spans="1:7" x14ac:dyDescent="0.25">
      <c r="A18" s="19" t="s">
        <v>76</v>
      </c>
      <c r="B18" s="67">
        <v>199</v>
      </c>
      <c r="C18" s="67">
        <v>387</v>
      </c>
      <c r="D18" s="67">
        <v>586</v>
      </c>
      <c r="E18" s="69">
        <f>(D18*100)/D20</f>
        <v>8.6763399466982527</v>
      </c>
      <c r="F18" s="70">
        <f t="shared" si="1"/>
        <v>33.959044368600679</v>
      </c>
      <c r="G18" s="70">
        <f t="shared" si="0"/>
        <v>66.040955631399314</v>
      </c>
    </row>
    <row r="19" spans="1:7" x14ac:dyDescent="0.25">
      <c r="A19" s="19" t="s">
        <v>77</v>
      </c>
      <c r="B19" s="86">
        <v>1190</v>
      </c>
      <c r="C19" s="67">
        <v>434</v>
      </c>
      <c r="D19" s="86">
        <v>1624</v>
      </c>
      <c r="E19" s="69">
        <f>(D19*100)/D20</f>
        <v>24.045010364228606</v>
      </c>
      <c r="F19" s="70">
        <f t="shared" si="1"/>
        <v>73.275862068965523</v>
      </c>
      <c r="G19" s="70">
        <f t="shared" si="0"/>
        <v>26.724137931034484</v>
      </c>
    </row>
    <row r="20" spans="1:7" x14ac:dyDescent="0.25">
      <c r="A20" s="27" t="s">
        <v>79</v>
      </c>
      <c r="B20" s="87">
        <f>B3+B4+B5+B6+B8+B9+B10+B11+B12+B13+B14+B15+B16+B17+B18+B19</f>
        <v>3806</v>
      </c>
      <c r="C20" s="87">
        <f>C3+C4+C5+C6+C7+C8+C9+C10+C11+C12+C13+C14+C15+C16+C17+C18+C19</f>
        <v>2948</v>
      </c>
      <c r="D20" s="87">
        <f>D3+D4+D5+D6+D7+D8+D9+D10+D11+D12+D13+D14+D15+D16+D17+D18+D19</f>
        <v>6754</v>
      </c>
      <c r="E20" s="60">
        <f>E3+E4+E5+E6+E7+E8+E9+E10+E11+E12+E13+E14+E15+E16+E17+E18+E19</f>
        <v>100</v>
      </c>
      <c r="F20" s="70"/>
      <c r="G20" s="71"/>
    </row>
    <row r="21" spans="1:7" ht="37.5" customHeight="1" x14ac:dyDescent="0.25">
      <c r="A21" s="145" t="s">
        <v>161</v>
      </c>
      <c r="B21" s="145"/>
      <c r="C21" s="145"/>
      <c r="D21" s="145"/>
      <c r="E21" s="145"/>
      <c r="F21" s="145"/>
      <c r="G21" s="145"/>
    </row>
    <row r="23" spans="1:7" ht="42" customHeight="1" x14ac:dyDescent="0.25"/>
  </sheetData>
  <mergeCells count="2">
    <mergeCell ref="A1:G1"/>
    <mergeCell ref="A21:G21"/>
  </mergeCells>
  <pageMargins left="0.7" right="0.7" top="0.75" bottom="0.75" header="0.51180555555555496" footer="0.51180555555555496"/>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O20"/>
  <sheetViews>
    <sheetView zoomScaleNormal="100" workbookViewId="0">
      <selection activeCell="A2" sqref="A2:A3"/>
    </sheetView>
  </sheetViews>
  <sheetFormatPr baseColWidth="10" defaultColWidth="10.875" defaultRowHeight="15.75" x14ac:dyDescent="0.25"/>
  <cols>
    <col min="1" max="1" width="9.875" customWidth="1"/>
    <col min="2" max="2" width="6.125" customWidth="1"/>
    <col min="3" max="3" width="9.375" customWidth="1"/>
    <col min="4" max="4" width="4" customWidth="1"/>
    <col min="5" max="5" width="5.625" customWidth="1"/>
    <col min="6" max="6" width="3.875" customWidth="1"/>
    <col min="7" max="7" width="4.875" customWidth="1"/>
    <col min="8" max="8" width="4.375" customWidth="1"/>
    <col min="9" max="9" width="3.125" customWidth="1"/>
    <col min="10" max="10" width="9.625" customWidth="1"/>
    <col min="11" max="11" width="5" customWidth="1"/>
    <col min="12" max="12" width="4.5" customWidth="1"/>
    <col min="13" max="13" width="4.25" customWidth="1"/>
    <col min="14" max="14" width="5.25" customWidth="1"/>
    <col min="15" max="15" width="4.75" customWidth="1"/>
  </cols>
  <sheetData>
    <row r="1" spans="1:15" ht="27" customHeight="1" x14ac:dyDescent="0.25">
      <c r="A1" s="139" t="s">
        <v>165</v>
      </c>
      <c r="B1" s="150"/>
      <c r="C1" s="150"/>
      <c r="D1" s="150"/>
      <c r="E1" s="150"/>
      <c r="F1" s="150"/>
      <c r="G1" s="150"/>
      <c r="H1" s="150"/>
      <c r="I1" s="150"/>
      <c r="J1" s="150"/>
      <c r="K1" s="150"/>
      <c r="L1" s="150"/>
      <c r="M1" s="150"/>
      <c r="N1" s="150"/>
      <c r="O1" s="150"/>
    </row>
    <row r="2" spans="1:15" x14ac:dyDescent="0.25">
      <c r="A2" s="155" t="s">
        <v>80</v>
      </c>
      <c r="B2" s="152">
        <v>2019</v>
      </c>
      <c r="C2" s="153"/>
      <c r="D2" s="153"/>
      <c r="E2" s="153"/>
      <c r="F2" s="153"/>
      <c r="G2" s="153"/>
      <c r="H2" s="154"/>
      <c r="I2" s="152">
        <v>2020</v>
      </c>
      <c r="J2" s="153"/>
      <c r="K2" s="153"/>
      <c r="L2" s="153"/>
      <c r="M2" s="153"/>
      <c r="N2" s="153"/>
      <c r="O2" s="154"/>
    </row>
    <row r="3" spans="1:15" x14ac:dyDescent="0.25">
      <c r="A3" s="156"/>
      <c r="B3" s="117" t="s">
        <v>84</v>
      </c>
      <c r="C3" s="117" t="s">
        <v>81</v>
      </c>
      <c r="D3" s="117" t="s">
        <v>20</v>
      </c>
      <c r="E3" s="117" t="s">
        <v>82</v>
      </c>
      <c r="F3" s="117" t="s">
        <v>20</v>
      </c>
      <c r="G3" s="117" t="s">
        <v>83</v>
      </c>
      <c r="H3" s="117" t="s">
        <v>20</v>
      </c>
      <c r="I3" s="117" t="s">
        <v>84</v>
      </c>
      <c r="J3" s="117" t="s">
        <v>81</v>
      </c>
      <c r="K3" s="117" t="s">
        <v>20</v>
      </c>
      <c r="L3" s="117" t="s">
        <v>82</v>
      </c>
      <c r="M3" s="117" t="s">
        <v>20</v>
      </c>
      <c r="N3" s="117" t="s">
        <v>83</v>
      </c>
      <c r="O3" s="117" t="s">
        <v>20</v>
      </c>
    </row>
    <row r="4" spans="1:15" x14ac:dyDescent="0.25">
      <c r="A4" s="12" t="s">
        <v>85</v>
      </c>
      <c r="B4" s="16">
        <v>3</v>
      </c>
      <c r="C4" s="24">
        <v>1887</v>
      </c>
      <c r="D4" s="52">
        <v>24.5</v>
      </c>
      <c r="E4" s="16">
        <v>839</v>
      </c>
      <c r="F4" s="52">
        <v>23.9</v>
      </c>
      <c r="G4" s="53">
        <v>1048</v>
      </c>
      <c r="H4" s="54">
        <v>25</v>
      </c>
      <c r="I4" s="52">
        <v>2</v>
      </c>
      <c r="J4" s="16">
        <v>250</v>
      </c>
      <c r="K4" s="21">
        <f>(J4*100)/J7</f>
        <v>3.7015102161681965</v>
      </c>
      <c r="L4" s="16">
        <v>118</v>
      </c>
      <c r="M4" s="21">
        <f>(L4*100)/L7</f>
        <v>4.0027137042062417</v>
      </c>
      <c r="N4" s="16">
        <v>132</v>
      </c>
      <c r="O4" s="21">
        <f>(N4*100)/N7</f>
        <v>3.4682080924855492</v>
      </c>
    </row>
    <row r="5" spans="1:15" x14ac:dyDescent="0.25">
      <c r="A5" s="12" t="s">
        <v>86</v>
      </c>
      <c r="B5" s="16">
        <v>5</v>
      </c>
      <c r="C5" s="24">
        <v>3346</v>
      </c>
      <c r="D5" s="52">
        <v>43.4</v>
      </c>
      <c r="E5" s="16">
        <v>797</v>
      </c>
      <c r="F5" s="52">
        <v>22.7</v>
      </c>
      <c r="G5" s="53">
        <v>2549</v>
      </c>
      <c r="H5" s="52">
        <v>60.8</v>
      </c>
      <c r="I5" s="52">
        <v>5</v>
      </c>
      <c r="J5" s="24">
        <v>3912</v>
      </c>
      <c r="K5" s="21">
        <f>(J5*100)/J7</f>
        <v>57.921231862599939</v>
      </c>
      <c r="L5" s="16">
        <v>975</v>
      </c>
      <c r="M5" s="21">
        <f>(L5*100)/L7</f>
        <v>33.073270013568518</v>
      </c>
      <c r="N5" s="24">
        <v>2937</v>
      </c>
      <c r="O5" s="21">
        <f>(N5*100)/N7</f>
        <v>77.167630057803464</v>
      </c>
    </row>
    <row r="6" spans="1:15" x14ac:dyDescent="0.25">
      <c r="A6" s="12" t="s">
        <v>87</v>
      </c>
      <c r="B6" s="16">
        <v>11</v>
      </c>
      <c r="C6" s="24">
        <v>2476</v>
      </c>
      <c r="D6" s="52">
        <v>32.1</v>
      </c>
      <c r="E6" s="24">
        <v>1881</v>
      </c>
      <c r="F6" s="52">
        <v>53.5</v>
      </c>
      <c r="G6" s="52">
        <v>595</v>
      </c>
      <c r="H6" s="52">
        <v>14.2</v>
      </c>
      <c r="I6" s="52">
        <v>10</v>
      </c>
      <c r="J6" s="24">
        <v>2592</v>
      </c>
      <c r="K6" s="21">
        <f>(J6*100)/J7</f>
        <v>38.377257921231866</v>
      </c>
      <c r="L6" s="24">
        <v>1855</v>
      </c>
      <c r="M6" s="21">
        <f>(L6*100)/L7</f>
        <v>62.924016282225239</v>
      </c>
      <c r="N6" s="24">
        <v>737</v>
      </c>
      <c r="O6" s="21">
        <f>(N6*100)/N7</f>
        <v>19.364161849710982</v>
      </c>
    </row>
    <row r="7" spans="1:15" x14ac:dyDescent="0.25">
      <c r="A7" s="28" t="s">
        <v>21</v>
      </c>
      <c r="B7" s="29">
        <v>19</v>
      </c>
      <c r="C7" s="18">
        <v>7709</v>
      </c>
      <c r="D7" s="29">
        <v>100</v>
      </c>
      <c r="E7" s="18">
        <v>3517</v>
      </c>
      <c r="F7" s="29">
        <v>100</v>
      </c>
      <c r="G7" s="18">
        <v>4192</v>
      </c>
      <c r="H7" s="29">
        <v>100</v>
      </c>
      <c r="I7" s="55">
        <v>17</v>
      </c>
      <c r="J7" s="18">
        <f>J4+J5+J6</f>
        <v>6754</v>
      </c>
      <c r="K7" s="56">
        <f>K4+K5+K6</f>
        <v>100</v>
      </c>
      <c r="L7" s="18">
        <v>2948</v>
      </c>
      <c r="M7" s="56">
        <f>M4+M5+M6</f>
        <v>100</v>
      </c>
      <c r="N7" s="18">
        <v>3806</v>
      </c>
      <c r="O7" s="56">
        <f>O4+O5+O6</f>
        <v>100</v>
      </c>
    </row>
    <row r="8" spans="1:15" ht="71.25" customHeight="1" x14ac:dyDescent="0.25">
      <c r="A8" s="151" t="s">
        <v>166</v>
      </c>
      <c r="B8" s="151"/>
      <c r="C8" s="151"/>
      <c r="D8" s="151"/>
      <c r="E8" s="151"/>
      <c r="F8" s="151"/>
      <c r="G8" s="151"/>
      <c r="H8" s="151"/>
      <c r="I8" s="151"/>
      <c r="J8" s="151"/>
      <c r="K8" s="151"/>
      <c r="L8" s="151"/>
      <c r="M8" s="151"/>
      <c r="N8" s="151"/>
      <c r="O8" s="151"/>
    </row>
    <row r="14" spans="1:15" x14ac:dyDescent="0.25">
      <c r="B14" s="50"/>
      <c r="C14" s="50"/>
      <c r="D14" s="50"/>
      <c r="E14" s="50"/>
      <c r="F14" s="50"/>
      <c r="G14" s="50"/>
      <c r="H14" s="50"/>
    </row>
    <row r="20" spans="1:15" x14ac:dyDescent="0.25">
      <c r="A20" s="50"/>
      <c r="I20" s="50"/>
      <c r="J20" s="50"/>
      <c r="K20" s="50"/>
      <c r="L20" s="50"/>
      <c r="M20" s="50"/>
      <c r="N20" s="50"/>
      <c r="O20" s="50"/>
    </row>
  </sheetData>
  <mergeCells count="5">
    <mergeCell ref="A1:O1"/>
    <mergeCell ref="A8:O8"/>
    <mergeCell ref="B2:H2"/>
    <mergeCell ref="I2:O2"/>
    <mergeCell ref="A2:A3"/>
  </mergeCells>
  <pageMargins left="0.7" right="0.7" top="0.75" bottom="0.75" header="0.51180555555555496" footer="0.51180555555555496"/>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10</TotalTime>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Índex de taules i requadres</vt:lpstr>
      <vt:lpstr>Q1</vt:lpstr>
      <vt:lpstr>Q2</vt:lpstr>
      <vt:lpstr>Q3</vt:lpstr>
      <vt:lpstr>Q4</vt:lpstr>
      <vt:lpstr>Q5</vt:lpstr>
      <vt:lpstr>Q6</vt:lpstr>
      <vt:lpstr>Q7</vt:lpstr>
      <vt:lpstr>Q8</vt:lpstr>
      <vt:lpstr>Q9</vt:lpstr>
      <vt:lpstr>Q10</vt:lpstr>
      <vt:lpstr>Q11</vt:lpstr>
      <vt:lpstr>Q12</vt:lpstr>
      <vt:lpstr>Q13</vt:lpstr>
      <vt:lpstr>Q14</vt:lpstr>
      <vt:lpstr>Q15</vt:lpstr>
      <vt:lpstr>Q16</vt:lpstr>
      <vt:lpstr>Q17</vt:lpstr>
      <vt:lpstr>Q18</vt:lpstr>
      <vt:lpstr>Q19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Fernando Ruiz Fernández</cp:lastModifiedBy>
  <cp:revision>3</cp:revision>
  <dcterms:created xsi:type="dcterms:W3CDTF">2020-05-27T09:38:36Z</dcterms:created>
  <dcterms:modified xsi:type="dcterms:W3CDTF">2022-09-30T08:45:37Z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